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IRA\FINANCIJSKA IZVJEŠĆA\PRORAČUN 2025\REBALANS PRORAČUNA 2025G\za UV\"/>
    </mc:Choice>
  </mc:AlternateContent>
  <xr:revisionPtr revIDLastSave="0" documentId="8_{4B79E94F-7864-4F70-9715-D6170D5EBBE8}" xr6:coauthVersionLast="47" xr6:coauthVersionMax="47" xr10:uidLastSave="{00000000-0000-0000-0000-000000000000}"/>
  <bookViews>
    <workbookView xWindow="-108" yWindow="-108" windowWidth="23256" windowHeight="12276" tabRatio="829" firstSheet="3" activeTab="7" xr2:uid="{00000000-000D-0000-FFFF-FFFF00000000}"/>
  </bookViews>
  <sheets>
    <sheet name="NASLOVNA" sheetId="68" r:id="rId1"/>
    <sheet name="OPĆI DIO " sheetId="44" r:id="rId2"/>
    <sheet name="RAČUN PRIHODA I RASHODA PO EK. " sheetId="64" r:id="rId3"/>
    <sheet name="PRIHODI I RASHODI PREMA IF" sheetId="69" r:id="rId4"/>
    <sheet name="RASHODI PO FUNKCIJSKOJ KLAS." sheetId="65" r:id="rId5"/>
    <sheet name="RAČUN FINANCIRANJA PREMA EK. KL" sheetId="66" r:id="rId6"/>
    <sheet name="RAČUN FINANCIRANJA PREMA IF" sheetId="70" r:id="rId7"/>
    <sheet name="POSEBNI DIO " sheetId="67" r:id="rId8"/>
  </sheets>
  <externalReferences>
    <externalReference r:id="rId9"/>
  </externalReferences>
  <definedNames>
    <definedName name="_xlnm.Print_Area" localSheetId="0">NASLOVNA!$A$1:$G$37</definedName>
    <definedName name="_xlnm.Print_Area" localSheetId="1">'OPĆI DIO '!$A$1:$H$30</definedName>
    <definedName name="_xlnm.Print_Area" localSheetId="7">'POSEBNI DIO '!$A$5:$G$650</definedName>
  </definedNames>
  <calcPr calcId="181029"/>
</workbook>
</file>

<file path=xl/calcChain.xml><?xml version="1.0" encoding="utf-8"?>
<calcChain xmlns="http://schemas.openxmlformats.org/spreadsheetml/2006/main">
  <c r="F7" i="44" l="1"/>
  <c r="H7" i="44"/>
  <c r="F24" i="64"/>
  <c r="D24" i="64"/>
  <c r="E23" i="64"/>
  <c r="K23" i="64"/>
  <c r="E22" i="64"/>
  <c r="K22" i="64"/>
  <c r="D14" i="70"/>
  <c r="D13" i="70"/>
  <c r="C660" i="67"/>
  <c r="C348" i="67"/>
  <c r="C347" i="67"/>
  <c r="H38" i="44"/>
  <c r="F38" i="44"/>
  <c r="H29" i="44" l="1"/>
  <c r="F29" i="44"/>
  <c r="E43" i="64"/>
  <c r="K43" i="64"/>
  <c r="E42" i="64"/>
  <c r="K42" i="64"/>
  <c r="E15" i="66"/>
  <c r="G27" i="44" l="1"/>
  <c r="D10" i="67"/>
  <c r="D13" i="67"/>
  <c r="D12" i="67"/>
  <c r="D11" i="67"/>
  <c r="J344" i="67"/>
  <c r="D346" i="67"/>
  <c r="D345" i="67"/>
  <c r="D344" i="67"/>
  <c r="E343" i="67"/>
  <c r="D343" i="67"/>
  <c r="C343" i="67"/>
  <c r="J443" i="67"/>
  <c r="D443" i="67"/>
  <c r="J442" i="67"/>
  <c r="D442" i="67"/>
  <c r="E441" i="67"/>
  <c r="C441" i="67"/>
  <c r="D441" i="67" s="1"/>
  <c r="J445" i="67"/>
  <c r="D446" i="67"/>
  <c r="J446" i="67"/>
  <c r="D447" i="67"/>
  <c r="J447" i="67"/>
  <c r="C358" i="67"/>
  <c r="C60" i="67"/>
  <c r="C148" i="67"/>
  <c r="E148" i="67"/>
  <c r="C155" i="67"/>
  <c r="E444" i="67" l="1"/>
  <c r="D445" i="67"/>
  <c r="C444" i="67"/>
  <c r="J441" i="67"/>
  <c r="D444" i="67" l="1"/>
  <c r="J444" i="67"/>
  <c r="J17" i="69" l="1"/>
  <c r="I14" i="65"/>
  <c r="E14" i="66"/>
  <c r="E355" i="67"/>
  <c r="D341" i="67"/>
  <c r="D342" i="67"/>
  <c r="D340" i="67"/>
  <c r="E339" i="67"/>
  <c r="E338" i="67" s="1"/>
  <c r="C339" i="67"/>
  <c r="D337" i="67"/>
  <c r="E335" i="67"/>
  <c r="E334" i="67" s="1"/>
  <c r="C335" i="67"/>
  <c r="D234" i="67"/>
  <c r="C233" i="67"/>
  <c r="C232" i="67" s="1"/>
  <c r="D33" i="69"/>
  <c r="D14" i="69"/>
  <c r="D339" i="67" l="1"/>
  <c r="D338" i="67" s="1"/>
  <c r="C338" i="67"/>
  <c r="D335" i="67"/>
  <c r="C334" i="67"/>
  <c r="D334" i="67"/>
  <c r="D336" i="67"/>
  <c r="D233" i="67"/>
  <c r="E232" i="67"/>
  <c r="D232" i="67" s="1"/>
  <c r="J449" i="67"/>
  <c r="J450" i="67"/>
  <c r="J451" i="67"/>
  <c r="J452" i="67"/>
  <c r="J453" i="67"/>
  <c r="J423" i="67"/>
  <c r="J424" i="67"/>
  <c r="J419" i="67"/>
  <c r="J420" i="67"/>
  <c r="J394" i="67"/>
  <c r="J395" i="67"/>
  <c r="J396" i="67"/>
  <c r="J397" i="67"/>
  <c r="J361" i="67"/>
  <c r="J362" i="67"/>
  <c r="J363" i="67"/>
  <c r="J364" i="67"/>
  <c r="J366" i="67"/>
  <c r="J367" i="67"/>
  <c r="J368" i="67"/>
  <c r="J369" i="67"/>
  <c r="J370" i="67"/>
  <c r="J371" i="67"/>
  <c r="J372" i="67"/>
  <c r="J373" i="67"/>
  <c r="J374" i="67"/>
  <c r="J375" i="67"/>
  <c r="J376" i="67"/>
  <c r="J378" i="67"/>
  <c r="J381" i="67"/>
  <c r="J382" i="67"/>
  <c r="J384" i="67"/>
  <c r="J385" i="67"/>
  <c r="J352" i="67"/>
  <c r="J353" i="67"/>
  <c r="J320" i="67"/>
  <c r="J321" i="67"/>
  <c r="J322" i="67"/>
  <c r="J323" i="67"/>
  <c r="J324" i="67"/>
  <c r="J325" i="67"/>
  <c r="J326" i="67"/>
  <c r="J327" i="67"/>
  <c r="J328" i="67"/>
  <c r="J329" i="67"/>
  <c r="J330" i="67"/>
  <c r="J331" i="67"/>
  <c r="J314" i="67"/>
  <c r="J263" i="67"/>
  <c r="J264" i="67"/>
  <c r="J265" i="67"/>
  <c r="J266" i="67"/>
  <c r="J267" i="67"/>
  <c r="J268" i="67"/>
  <c r="J269" i="67"/>
  <c r="J270" i="67"/>
  <c r="J271" i="67"/>
  <c r="J272" i="67"/>
  <c r="J273" i="67"/>
  <c r="J274" i="67"/>
  <c r="J275" i="67"/>
  <c r="J276" i="67"/>
  <c r="J277" i="67"/>
  <c r="J278" i="67"/>
  <c r="J279" i="67"/>
  <c r="J280" i="67"/>
  <c r="J237" i="67"/>
  <c r="J238" i="67"/>
  <c r="J239" i="67"/>
  <c r="J240" i="67"/>
  <c r="J241" i="67"/>
  <c r="J242" i="67"/>
  <c r="J243" i="67"/>
  <c r="J244" i="67"/>
  <c r="J245" i="67"/>
  <c r="J246" i="67"/>
  <c r="J247" i="67"/>
  <c r="J248" i="67"/>
  <c r="J249" i="67"/>
  <c r="J250" i="67"/>
  <c r="J251" i="67"/>
  <c r="J252" i="67"/>
  <c r="J253" i="67"/>
  <c r="J254" i="67"/>
  <c r="J255" i="67"/>
  <c r="J225" i="67"/>
  <c r="J226" i="67"/>
  <c r="J218" i="67"/>
  <c r="J208" i="67"/>
  <c r="J203" i="67"/>
  <c r="J167" i="67"/>
  <c r="J168" i="67"/>
  <c r="J169" i="67"/>
  <c r="J170" i="67"/>
  <c r="J171" i="67"/>
  <c r="J172" i="67"/>
  <c r="J157" i="67"/>
  <c r="J158" i="67"/>
  <c r="J159" i="67"/>
  <c r="J160" i="67"/>
  <c r="J161" i="67"/>
  <c r="J150" i="67"/>
  <c r="J137" i="67"/>
  <c r="J138" i="67"/>
  <c r="J139" i="67"/>
  <c r="J140" i="67"/>
  <c r="J82" i="67"/>
  <c r="J83" i="67"/>
  <c r="J84" i="67"/>
  <c r="J85" i="67"/>
  <c r="J86" i="67"/>
  <c r="J87" i="67"/>
  <c r="J88" i="67"/>
  <c r="J89" i="67"/>
  <c r="J90" i="67"/>
  <c r="J91" i="67"/>
  <c r="J92" i="67"/>
  <c r="J93" i="67"/>
  <c r="J94" i="67"/>
  <c r="J95" i="67"/>
  <c r="J96" i="67"/>
  <c r="J97" i="67"/>
  <c r="J98" i="67"/>
  <c r="J99" i="67"/>
  <c r="J100" i="67"/>
  <c r="J101" i="67"/>
  <c r="J102" i="67"/>
  <c r="J103" i="67"/>
  <c r="J104" i="67"/>
  <c r="J105" i="67"/>
  <c r="J106" i="67"/>
  <c r="J107" i="67"/>
  <c r="J108" i="67"/>
  <c r="J109" i="67"/>
  <c r="J110" i="67"/>
  <c r="J111" i="67"/>
  <c r="J112" i="67"/>
  <c r="J113" i="67"/>
  <c r="J114" i="67"/>
  <c r="J115" i="67"/>
  <c r="J116" i="67"/>
  <c r="J117" i="67"/>
  <c r="J118" i="67"/>
  <c r="J119" i="67"/>
  <c r="J120" i="67"/>
  <c r="J121" i="67"/>
  <c r="J122" i="67"/>
  <c r="J124" i="67"/>
  <c r="J125" i="67"/>
  <c r="J126" i="67"/>
  <c r="J127" i="67"/>
  <c r="J128" i="67"/>
  <c r="J63" i="67"/>
  <c r="J64" i="67"/>
  <c r="J65" i="67"/>
  <c r="J66" i="67"/>
  <c r="J67" i="67"/>
  <c r="J68" i="67"/>
  <c r="J69" i="67"/>
  <c r="J70" i="67"/>
  <c r="J71" i="67"/>
  <c r="J72" i="67"/>
  <c r="J59" i="67"/>
  <c r="J58" i="67"/>
  <c r="J56" i="67"/>
  <c r="J55" i="67"/>
  <c r="J53" i="67"/>
  <c r="J52" i="67"/>
  <c r="J51" i="67"/>
  <c r="J50" i="67"/>
  <c r="J49" i="67"/>
  <c r="J48" i="67"/>
  <c r="J47" i="67"/>
  <c r="J46" i="67"/>
  <c r="J45" i="67"/>
  <c r="J44" i="67"/>
  <c r="J43" i="67"/>
  <c r="J42" i="67"/>
  <c r="J41" i="67"/>
  <c r="J40" i="67"/>
  <c r="J39" i="67"/>
  <c r="J38" i="67"/>
  <c r="J37" i="67"/>
  <c r="J36" i="67"/>
  <c r="J35" i="67"/>
  <c r="J34" i="67"/>
  <c r="J33" i="67"/>
  <c r="J32" i="67"/>
  <c r="J31" i="67"/>
  <c r="J30" i="67"/>
  <c r="J29" i="67"/>
  <c r="J28" i="67"/>
  <c r="J27" i="67"/>
  <c r="J26" i="67"/>
  <c r="J25" i="67"/>
  <c r="J24" i="67"/>
  <c r="J23" i="67"/>
  <c r="J22" i="67"/>
  <c r="J21" i="67"/>
  <c r="J20" i="67"/>
  <c r="J19" i="67"/>
  <c r="J18" i="67"/>
  <c r="J17" i="67"/>
  <c r="J650" i="67"/>
  <c r="J649" i="67"/>
  <c r="J294" i="67"/>
  <c r="J286" i="67"/>
  <c r="J285" i="67"/>
  <c r="F11" i="70"/>
  <c r="G11" i="70"/>
  <c r="H11" i="70"/>
  <c r="I11" i="70"/>
  <c r="F13" i="70"/>
  <c r="G13" i="70"/>
  <c r="H13" i="70"/>
  <c r="I13" i="70"/>
  <c r="K14" i="66"/>
  <c r="K12" i="66"/>
  <c r="E13" i="65"/>
  <c r="E12" i="65" s="1"/>
  <c r="F13" i="65"/>
  <c r="F12" i="65" s="1"/>
  <c r="G13" i="65"/>
  <c r="G12" i="65" s="1"/>
  <c r="H13" i="65"/>
  <c r="H12" i="65" s="1"/>
  <c r="J34" i="69"/>
  <c r="J35" i="69"/>
  <c r="J36" i="69"/>
  <c r="J37" i="69"/>
  <c r="J39" i="69"/>
  <c r="J40" i="69"/>
  <c r="J41" i="69"/>
  <c r="J42" i="69"/>
  <c r="J43" i="69"/>
  <c r="J32" i="69"/>
  <c r="J24" i="69"/>
  <c r="J15" i="69"/>
  <c r="J16" i="69"/>
  <c r="J18" i="69"/>
  <c r="J20" i="69"/>
  <c r="J21" i="69"/>
  <c r="J22" i="69"/>
  <c r="J23" i="69"/>
  <c r="J13" i="69"/>
  <c r="F12" i="69"/>
  <c r="G12" i="69"/>
  <c r="H12" i="69"/>
  <c r="I12" i="69"/>
  <c r="K40" i="64"/>
  <c r="K41" i="64"/>
  <c r="K39" i="64"/>
  <c r="K33" i="64"/>
  <c r="K34" i="64"/>
  <c r="K37" i="64"/>
  <c r="K32" i="64"/>
  <c r="K21" i="64"/>
  <c r="K14" i="64"/>
  <c r="K15" i="64"/>
  <c r="K16" i="64"/>
  <c r="K17" i="64"/>
  <c r="K18" i="64"/>
  <c r="K13" i="64"/>
  <c r="G12" i="64"/>
  <c r="H12" i="64"/>
  <c r="I12" i="64"/>
  <c r="J12" i="64"/>
  <c r="G19" i="64"/>
  <c r="H19" i="64"/>
  <c r="I19" i="64"/>
  <c r="J19" i="64"/>
  <c r="G24" i="64"/>
  <c r="H24" i="64"/>
  <c r="I24" i="64"/>
  <c r="J24" i="64"/>
  <c r="I38" i="44"/>
  <c r="I35" i="44"/>
  <c r="I27" i="44"/>
  <c r="I26" i="44"/>
  <c r="I20" i="44"/>
  <c r="I13" i="44"/>
  <c r="I12" i="44"/>
  <c r="I9" i="44"/>
  <c r="I8" i="44"/>
  <c r="D419" i="67"/>
  <c r="D420" i="67"/>
  <c r="E417" i="67"/>
  <c r="C417" i="67"/>
  <c r="E398" i="67"/>
  <c r="E392" i="67"/>
  <c r="C398" i="67"/>
  <c r="C392" i="67"/>
  <c r="D398" i="67"/>
  <c r="E359" i="67"/>
  <c r="E379" i="67"/>
  <c r="E387" i="67"/>
  <c r="C379" i="67"/>
  <c r="C359" i="67"/>
  <c r="D357" i="67"/>
  <c r="D356" i="67"/>
  <c r="E350" i="67"/>
  <c r="E313" i="67"/>
  <c r="C313" i="67"/>
  <c r="E212" i="67"/>
  <c r="C212" i="67"/>
  <c r="C207" i="67"/>
  <c r="E199" i="67"/>
  <c r="C199" i="67"/>
  <c r="E195" i="67"/>
  <c r="C195" i="67"/>
  <c r="E178" i="67"/>
  <c r="C178" i="67"/>
  <c r="E135" i="67"/>
  <c r="C135" i="67"/>
  <c r="E81" i="67"/>
  <c r="C81" i="67"/>
  <c r="D11" i="70"/>
  <c r="E11" i="70"/>
  <c r="G38" i="44"/>
  <c r="G37" i="44"/>
  <c r="G35" i="44"/>
  <c r="E358" i="67" l="1"/>
  <c r="J15" i="67"/>
  <c r="J61" i="67"/>
  <c r="J81" i="67"/>
  <c r="J149" i="67"/>
  <c r="J156" i="67"/>
  <c r="J166" i="67"/>
  <c r="J202" i="67"/>
  <c r="J207" i="67"/>
  <c r="J217" i="67"/>
  <c r="J236" i="67"/>
  <c r="J261" i="67"/>
  <c r="J313" i="67"/>
  <c r="J318" i="67"/>
  <c r="J350" i="67"/>
  <c r="J417" i="67"/>
  <c r="J418" i="67"/>
  <c r="J422" i="67"/>
  <c r="D417" i="67"/>
  <c r="D418" i="67"/>
  <c r="E13" i="64" l="1"/>
  <c r="E14" i="64"/>
  <c r="E15" i="64"/>
  <c r="E16" i="64"/>
  <c r="E17" i="64"/>
  <c r="E18" i="64"/>
  <c r="E20" i="64"/>
  <c r="E21" i="64"/>
  <c r="E32" i="64"/>
  <c r="E33" i="64"/>
  <c r="E34" i="64"/>
  <c r="E35" i="64"/>
  <c r="E36" i="64"/>
  <c r="E37" i="64"/>
  <c r="E39" i="64"/>
  <c r="E40" i="64"/>
  <c r="E41" i="64"/>
  <c r="G32" i="64"/>
  <c r="G33" i="64"/>
  <c r="G34" i="64"/>
  <c r="G35" i="64"/>
  <c r="G36" i="64"/>
  <c r="G37" i="64"/>
  <c r="G39" i="64"/>
  <c r="G40" i="64"/>
  <c r="G41" i="64"/>
  <c r="I32" i="64"/>
  <c r="I33" i="64"/>
  <c r="I34" i="64"/>
  <c r="I35" i="64"/>
  <c r="I36" i="64"/>
  <c r="I37" i="64"/>
  <c r="I39" i="64"/>
  <c r="I40" i="64"/>
  <c r="I41" i="64"/>
  <c r="D44" i="69"/>
  <c r="H32" i="69"/>
  <c r="H34" i="69"/>
  <c r="H35" i="69"/>
  <c r="H36" i="69"/>
  <c r="H37" i="69"/>
  <c r="H38" i="69"/>
  <c r="H39" i="69"/>
  <c r="H40" i="69"/>
  <c r="H41" i="69"/>
  <c r="H42" i="69"/>
  <c r="H43" i="69"/>
  <c r="H44" i="69"/>
  <c r="F32" i="69"/>
  <c r="F34" i="69"/>
  <c r="F35" i="69"/>
  <c r="F36" i="69"/>
  <c r="F37" i="69"/>
  <c r="F38" i="69"/>
  <c r="F39" i="69"/>
  <c r="F40" i="69"/>
  <c r="F41" i="69"/>
  <c r="F42" i="69"/>
  <c r="F43" i="69"/>
  <c r="F44" i="69"/>
  <c r="D13" i="69"/>
  <c r="D15" i="69"/>
  <c r="D16" i="69"/>
  <c r="D17" i="69"/>
  <c r="D18" i="69"/>
  <c r="D19" i="69"/>
  <c r="D20" i="69"/>
  <c r="D21" i="69"/>
  <c r="D22" i="69"/>
  <c r="D23" i="69"/>
  <c r="D24" i="69"/>
  <c r="D32" i="69"/>
  <c r="D34" i="69"/>
  <c r="D35" i="69"/>
  <c r="D36" i="69"/>
  <c r="D37" i="69"/>
  <c r="D38" i="69"/>
  <c r="D39" i="69"/>
  <c r="D40" i="69"/>
  <c r="D41" i="69"/>
  <c r="D42" i="69"/>
  <c r="D43" i="69"/>
  <c r="C198" i="67"/>
  <c r="D200" i="67"/>
  <c r="D199" i="67" s="1"/>
  <c r="E198" i="67"/>
  <c r="D198" i="67"/>
  <c r="J13" i="70"/>
  <c r="C11" i="70"/>
  <c r="D38" i="64"/>
  <c r="F38" i="64"/>
  <c r="H38" i="64"/>
  <c r="J38" i="64"/>
  <c r="I38" i="64" s="1"/>
  <c r="H31" i="64"/>
  <c r="H44" i="64" s="1"/>
  <c r="J31" i="64"/>
  <c r="D31" i="64"/>
  <c r="F19" i="64"/>
  <c r="E19" i="64"/>
  <c r="K38" i="64" l="1"/>
  <c r="F44" i="64"/>
  <c r="K31" i="64"/>
  <c r="K19" i="64"/>
  <c r="J44" i="64"/>
  <c r="I44" i="64" s="1"/>
  <c r="I31" i="64"/>
  <c r="G38" i="64"/>
  <c r="E38" i="64"/>
  <c r="G31" i="64"/>
  <c r="D44" i="64"/>
  <c r="E44" i="64" s="1"/>
  <c r="E31" i="64"/>
  <c r="I31" i="69"/>
  <c r="G31" i="69"/>
  <c r="E31" i="69"/>
  <c r="C31" i="69"/>
  <c r="E12" i="69"/>
  <c r="C12" i="69"/>
  <c r="J12" i="69" l="1"/>
  <c r="J31" i="69"/>
  <c r="G44" i="64"/>
  <c r="K44" i="64"/>
  <c r="D31" i="69"/>
  <c r="F31" i="69"/>
  <c r="H31" i="69"/>
  <c r="D12" i="69"/>
  <c r="G26" i="44" l="1"/>
  <c r="G20" i="44"/>
  <c r="G19" i="44"/>
  <c r="G13" i="44"/>
  <c r="G12" i="44"/>
  <c r="G9" i="44"/>
  <c r="G8" i="44"/>
  <c r="C14" i="65"/>
  <c r="E11" i="66"/>
  <c r="D16" i="67"/>
  <c r="D17" i="67"/>
  <c r="D18" i="67"/>
  <c r="D19" i="67"/>
  <c r="D20" i="67"/>
  <c r="D21" i="67"/>
  <c r="D22" i="67"/>
  <c r="D23" i="67"/>
  <c r="D24" i="67"/>
  <c r="D25" i="67"/>
  <c r="D26" i="67"/>
  <c r="D27" i="67"/>
  <c r="D28" i="67"/>
  <c r="D29" i="67"/>
  <c r="D30" i="67"/>
  <c r="D31" i="67"/>
  <c r="D32" i="67"/>
  <c r="D33" i="67"/>
  <c r="D34" i="67"/>
  <c r="D35" i="67"/>
  <c r="D36" i="67"/>
  <c r="D37" i="67"/>
  <c r="D38" i="67"/>
  <c r="D39" i="67"/>
  <c r="D40" i="67"/>
  <c r="D41" i="67"/>
  <c r="D42" i="67"/>
  <c r="D43" i="67"/>
  <c r="D44" i="67"/>
  <c r="D45" i="67"/>
  <c r="D46" i="67"/>
  <c r="D47" i="67"/>
  <c r="D48" i="67"/>
  <c r="D49" i="67"/>
  <c r="D50" i="67"/>
  <c r="D51" i="67"/>
  <c r="D52" i="67"/>
  <c r="D53" i="67"/>
  <c r="D54" i="67"/>
  <c r="D55" i="67"/>
  <c r="D56" i="67"/>
  <c r="D57" i="67"/>
  <c r="D58" i="67"/>
  <c r="D59" i="67"/>
  <c r="D62" i="67"/>
  <c r="D63" i="67"/>
  <c r="D64" i="67"/>
  <c r="D65" i="67"/>
  <c r="D66" i="67"/>
  <c r="D67" i="67"/>
  <c r="D68" i="67"/>
  <c r="D69" i="67"/>
  <c r="D70" i="67"/>
  <c r="D71" i="67"/>
  <c r="D72" i="67"/>
  <c r="D73" i="67"/>
  <c r="D74" i="67"/>
  <c r="D75" i="67"/>
  <c r="D76" i="67"/>
  <c r="D77" i="67"/>
  <c r="D78" i="67"/>
  <c r="D79" i="67"/>
  <c r="D82" i="67"/>
  <c r="D83" i="67"/>
  <c r="D84" i="67"/>
  <c r="D85" i="67"/>
  <c r="D86" i="67"/>
  <c r="D87" i="67"/>
  <c r="D88" i="67"/>
  <c r="D89" i="67"/>
  <c r="D90" i="67"/>
  <c r="D91" i="67"/>
  <c r="D92" i="67"/>
  <c r="D93" i="67"/>
  <c r="D94" i="67"/>
  <c r="D95" i="67"/>
  <c r="D96" i="67"/>
  <c r="D97" i="67"/>
  <c r="D98" i="67"/>
  <c r="D99" i="67"/>
  <c r="D100" i="67"/>
  <c r="D101" i="67"/>
  <c r="D102" i="67"/>
  <c r="D103" i="67"/>
  <c r="D104" i="67"/>
  <c r="D105" i="67"/>
  <c r="D106" i="67"/>
  <c r="D107" i="67"/>
  <c r="D108" i="67"/>
  <c r="D109" i="67"/>
  <c r="D110" i="67"/>
  <c r="D111" i="67"/>
  <c r="D112" i="67"/>
  <c r="D113" i="67"/>
  <c r="D114" i="67"/>
  <c r="D115" i="67"/>
  <c r="D116" i="67"/>
  <c r="D117" i="67"/>
  <c r="D118" i="67"/>
  <c r="D119" i="67"/>
  <c r="D120" i="67"/>
  <c r="D121" i="67"/>
  <c r="D122" i="67"/>
  <c r="D123" i="67"/>
  <c r="D124" i="67"/>
  <c r="D125" i="67"/>
  <c r="D126" i="67"/>
  <c r="D127" i="67"/>
  <c r="D128" i="67"/>
  <c r="D129" i="67"/>
  <c r="D130" i="67"/>
  <c r="D131" i="67"/>
  <c r="D132" i="67"/>
  <c r="D133" i="67"/>
  <c r="D136" i="67"/>
  <c r="D137" i="67"/>
  <c r="D138" i="67"/>
  <c r="D139" i="67"/>
  <c r="D140" i="67"/>
  <c r="D141" i="67"/>
  <c r="D142" i="67"/>
  <c r="D143" i="67"/>
  <c r="D144" i="67"/>
  <c r="D145" i="67"/>
  <c r="D146" i="67"/>
  <c r="D147" i="67"/>
  <c r="D150" i="67"/>
  <c r="D151" i="67"/>
  <c r="D152" i="67"/>
  <c r="D153" i="67"/>
  <c r="D154" i="67"/>
  <c r="D157" i="67"/>
  <c r="D158" i="67"/>
  <c r="D159" i="67"/>
  <c r="D160" i="67"/>
  <c r="D161" i="67"/>
  <c r="D162" i="67"/>
  <c r="D163" i="67"/>
  <c r="D164" i="67"/>
  <c r="D167" i="67"/>
  <c r="D168" i="67"/>
  <c r="D169" i="67"/>
  <c r="D170" i="67"/>
  <c r="D171" i="67"/>
  <c r="D172" i="67"/>
  <c r="D173" i="67"/>
  <c r="D174" i="67"/>
  <c r="D175" i="67"/>
  <c r="D176" i="67"/>
  <c r="D179" i="67"/>
  <c r="D180" i="67"/>
  <c r="D181" i="67"/>
  <c r="D182" i="67"/>
  <c r="D183" i="67"/>
  <c r="D184" i="67"/>
  <c r="D185" i="67"/>
  <c r="D186" i="67"/>
  <c r="D187" i="67"/>
  <c r="D188" i="67"/>
  <c r="D189" i="67"/>
  <c r="D190" i="67"/>
  <c r="D191" i="67"/>
  <c r="D192" i="67"/>
  <c r="D193" i="67"/>
  <c r="D196" i="67"/>
  <c r="D203" i="67"/>
  <c r="D204" i="67"/>
  <c r="D205" i="67"/>
  <c r="D208" i="67"/>
  <c r="D209" i="67"/>
  <c r="D210" i="67"/>
  <c r="D213" i="67"/>
  <c r="D214" i="67"/>
  <c r="D215" i="67"/>
  <c r="D218" i="67"/>
  <c r="D219" i="67"/>
  <c r="D220" i="67"/>
  <c r="D224" i="67"/>
  <c r="D225" i="67"/>
  <c r="D226" i="67"/>
  <c r="D227" i="67"/>
  <c r="D228" i="67"/>
  <c r="D229" i="67"/>
  <c r="D230" i="67"/>
  <c r="D231" i="67"/>
  <c r="D237" i="67"/>
  <c r="D238" i="67"/>
  <c r="D239" i="67"/>
  <c r="D240" i="67"/>
  <c r="D241" i="67"/>
  <c r="D242" i="67"/>
  <c r="D243" i="67"/>
  <c r="D244" i="67"/>
  <c r="D245" i="67"/>
  <c r="D246" i="67"/>
  <c r="D247" i="67"/>
  <c r="D248" i="67"/>
  <c r="D249" i="67"/>
  <c r="D250" i="67"/>
  <c r="D251" i="67"/>
  <c r="D252" i="67"/>
  <c r="D253" i="67"/>
  <c r="D254" i="67"/>
  <c r="D255" i="67"/>
  <c r="D256" i="67"/>
  <c r="D257" i="67"/>
  <c r="D258" i="67"/>
  <c r="D259" i="67"/>
  <c r="D262" i="67"/>
  <c r="D263" i="67"/>
  <c r="D264" i="67"/>
  <c r="D265" i="67"/>
  <c r="D266" i="67"/>
  <c r="D267" i="67"/>
  <c r="D268" i="67"/>
  <c r="D269" i="67"/>
  <c r="D270" i="67"/>
  <c r="D271" i="67"/>
  <c r="D272" i="67"/>
  <c r="D273" i="67"/>
  <c r="D274" i="67"/>
  <c r="D275" i="67"/>
  <c r="D276" i="67"/>
  <c r="D277" i="67"/>
  <c r="D278" i="67"/>
  <c r="D279" i="67"/>
  <c r="D280" i="67"/>
  <c r="D281" i="67"/>
  <c r="D282" i="67"/>
  <c r="D283" i="67"/>
  <c r="D284" i="67"/>
  <c r="D287" i="67"/>
  <c r="D288" i="67"/>
  <c r="D289" i="67"/>
  <c r="D290" i="67"/>
  <c r="D291" i="67"/>
  <c r="D292" i="67"/>
  <c r="D293" i="67"/>
  <c r="D295" i="67"/>
  <c r="D296" i="67"/>
  <c r="D297" i="67"/>
  <c r="D298" i="67"/>
  <c r="D299" i="67"/>
  <c r="D300" i="67"/>
  <c r="D301" i="67"/>
  <c r="D302" i="67"/>
  <c r="D303" i="67"/>
  <c r="D304" i="67"/>
  <c r="D305" i="67"/>
  <c r="D306" i="67"/>
  <c r="D307" i="67"/>
  <c r="D308" i="67"/>
  <c r="D311" i="67"/>
  <c r="D314" i="67"/>
  <c r="D315" i="67"/>
  <c r="D316" i="67"/>
  <c r="D319" i="67"/>
  <c r="D320" i="67"/>
  <c r="D321" i="67"/>
  <c r="D322" i="67"/>
  <c r="D323" i="67"/>
  <c r="D324" i="67"/>
  <c r="D325" i="67"/>
  <c r="D326" i="67"/>
  <c r="D327" i="67"/>
  <c r="D328" i="67"/>
  <c r="D329" i="67"/>
  <c r="D330" i="67"/>
  <c r="D331" i="67"/>
  <c r="D332" i="67"/>
  <c r="D333" i="67"/>
  <c r="D351" i="67"/>
  <c r="D352" i="67"/>
  <c r="D353" i="67"/>
  <c r="D354" i="67"/>
  <c r="D360" i="67"/>
  <c r="D361" i="67"/>
  <c r="D362" i="67"/>
  <c r="D363" i="67"/>
  <c r="D364" i="67"/>
  <c r="D365" i="67"/>
  <c r="D366" i="67"/>
  <c r="D367" i="67"/>
  <c r="D368" i="67"/>
  <c r="D369" i="67"/>
  <c r="D370" i="67"/>
  <c r="D371" i="67"/>
  <c r="D372" i="67"/>
  <c r="D373" i="67"/>
  <c r="D374" i="67"/>
  <c r="D375" i="67"/>
  <c r="D376" i="67"/>
  <c r="D377" i="67"/>
  <c r="D378" i="67"/>
  <c r="D380" i="67"/>
  <c r="D381" i="67"/>
  <c r="D382" i="67"/>
  <c r="D383" i="67"/>
  <c r="D384" i="67"/>
  <c r="D385" i="67"/>
  <c r="D386" i="67"/>
  <c r="D388" i="67"/>
  <c r="D389" i="67"/>
  <c r="D390" i="67"/>
  <c r="D393" i="67"/>
  <c r="D394" i="67"/>
  <c r="D395" i="67"/>
  <c r="D396" i="67"/>
  <c r="D397" i="67"/>
  <c r="D399" i="67"/>
  <c r="D400" i="67"/>
  <c r="D403" i="67"/>
  <c r="D404" i="67"/>
  <c r="D405" i="67"/>
  <c r="D406" i="67"/>
  <c r="D407" i="67"/>
  <c r="D408" i="67"/>
  <c r="D409" i="67"/>
  <c r="D410" i="67"/>
  <c r="D411" i="67"/>
  <c r="D412" i="67"/>
  <c r="D413" i="67"/>
  <c r="D414" i="67"/>
  <c r="D415" i="67"/>
  <c r="D416" i="67"/>
  <c r="D423" i="67"/>
  <c r="D424" i="67"/>
  <c r="D425" i="67"/>
  <c r="D426" i="67"/>
  <c r="D427" i="67"/>
  <c r="D428" i="67"/>
  <c r="D429" i="67"/>
  <c r="D430" i="67"/>
  <c r="D431" i="67"/>
  <c r="D432" i="67"/>
  <c r="D433" i="67"/>
  <c r="D434" i="67"/>
  <c r="D435" i="67"/>
  <c r="D436" i="67"/>
  <c r="D437" i="67"/>
  <c r="D438" i="67"/>
  <c r="D439" i="67"/>
  <c r="D448" i="67"/>
  <c r="D449" i="67"/>
  <c r="D450" i="67"/>
  <c r="D451" i="67"/>
  <c r="D452" i="67"/>
  <c r="D453" i="67"/>
  <c r="D454" i="67"/>
  <c r="D455" i="67"/>
  <c r="D456" i="67"/>
  <c r="D457" i="67"/>
  <c r="D458" i="67"/>
  <c r="D459" i="67"/>
  <c r="D460" i="67"/>
  <c r="D461" i="67"/>
  <c r="D462" i="67"/>
  <c r="D463" i="67"/>
  <c r="D464" i="67"/>
  <c r="D465" i="67"/>
  <c r="D466" i="67"/>
  <c r="D467" i="67"/>
  <c r="D468" i="67"/>
  <c r="D469" i="67"/>
  <c r="D470" i="67"/>
  <c r="D471" i="67"/>
  <c r="D472" i="67"/>
  <c r="D473" i="67"/>
  <c r="D474" i="67"/>
  <c r="D475" i="67"/>
  <c r="D476" i="67"/>
  <c r="D477" i="67"/>
  <c r="D478" i="67"/>
  <c r="D479" i="67"/>
  <c r="D480" i="67"/>
  <c r="D481" i="67"/>
  <c r="D482" i="67"/>
  <c r="D483" i="67"/>
  <c r="D484" i="67"/>
  <c r="D485" i="67"/>
  <c r="D486" i="67"/>
  <c r="D487" i="67"/>
  <c r="D488" i="67"/>
  <c r="D489" i="67"/>
  <c r="D490" i="67"/>
  <c r="D491" i="67"/>
  <c r="D492" i="67"/>
  <c r="D493" i="67"/>
  <c r="D494" i="67"/>
  <c r="D495" i="67"/>
  <c r="D496" i="67"/>
  <c r="D497" i="67"/>
  <c r="D498" i="67"/>
  <c r="D499" i="67"/>
  <c r="D500" i="67"/>
  <c r="D501" i="67"/>
  <c r="D502" i="67"/>
  <c r="D503" i="67"/>
  <c r="D504" i="67"/>
  <c r="D505" i="67"/>
  <c r="D506" i="67"/>
  <c r="D507" i="67"/>
  <c r="D508" i="67"/>
  <c r="D509" i="67"/>
  <c r="D510" i="67"/>
  <c r="D511" i="67"/>
  <c r="D512" i="67"/>
  <c r="D513" i="67"/>
  <c r="D514" i="67"/>
  <c r="D515" i="67"/>
  <c r="D516" i="67"/>
  <c r="D517" i="67"/>
  <c r="D518" i="67"/>
  <c r="D519" i="67"/>
  <c r="D520" i="67"/>
  <c r="D521" i="67"/>
  <c r="D522" i="67"/>
  <c r="D523" i="67"/>
  <c r="D524" i="67"/>
  <c r="D525" i="67"/>
  <c r="D526" i="67"/>
  <c r="D527" i="67"/>
  <c r="D528" i="67"/>
  <c r="D529" i="67"/>
  <c r="D530" i="67"/>
  <c r="D531" i="67"/>
  <c r="D532" i="67"/>
  <c r="D533" i="67"/>
  <c r="D534" i="67"/>
  <c r="D535" i="67"/>
  <c r="D536" i="67"/>
  <c r="D537" i="67"/>
  <c r="D538" i="67"/>
  <c r="D539" i="67"/>
  <c r="D540" i="67"/>
  <c r="D541" i="67"/>
  <c r="D542" i="67"/>
  <c r="D543" i="67"/>
  <c r="D544" i="67"/>
  <c r="D545" i="67"/>
  <c r="D546" i="67"/>
  <c r="D547" i="67"/>
  <c r="D548" i="67"/>
  <c r="D549" i="67"/>
  <c r="D550" i="67"/>
  <c r="D551" i="67"/>
  <c r="D552" i="67"/>
  <c r="D553" i="67"/>
  <c r="D554" i="67"/>
  <c r="D555" i="67"/>
  <c r="D556" i="67"/>
  <c r="D557" i="67"/>
  <c r="D558" i="67"/>
  <c r="D559" i="67"/>
  <c r="D560" i="67"/>
  <c r="D561" i="67"/>
  <c r="D562" i="67"/>
  <c r="D563" i="67"/>
  <c r="D564" i="67"/>
  <c r="D565" i="67"/>
  <c r="D566" i="67"/>
  <c r="D567" i="67"/>
  <c r="D568" i="67"/>
  <c r="D569" i="67"/>
  <c r="D570" i="67"/>
  <c r="D571" i="67"/>
  <c r="D572" i="67"/>
  <c r="D573" i="67"/>
  <c r="D574" i="67"/>
  <c r="D575" i="67"/>
  <c r="D576" i="67"/>
  <c r="D577" i="67"/>
  <c r="D578" i="67"/>
  <c r="D579" i="67"/>
  <c r="D580" i="67"/>
  <c r="D581" i="67"/>
  <c r="D582" i="67"/>
  <c r="D583" i="67"/>
  <c r="D584" i="67"/>
  <c r="D585" i="67"/>
  <c r="D586" i="67"/>
  <c r="D587" i="67"/>
  <c r="D588" i="67"/>
  <c r="D589" i="67"/>
  <c r="D590" i="67"/>
  <c r="D591" i="67"/>
  <c r="D592" i="67"/>
  <c r="D593" i="67"/>
  <c r="D594" i="67"/>
  <c r="D595" i="67"/>
  <c r="D596" i="67"/>
  <c r="D597" i="67"/>
  <c r="D598" i="67"/>
  <c r="D599" i="67"/>
  <c r="D600" i="67"/>
  <c r="D601" i="67"/>
  <c r="D602" i="67"/>
  <c r="D603" i="67"/>
  <c r="D604" i="67"/>
  <c r="D605" i="67"/>
  <c r="D606" i="67"/>
  <c r="D607" i="67"/>
  <c r="D608" i="67"/>
  <c r="D609" i="67"/>
  <c r="D610" i="67"/>
  <c r="D611" i="67"/>
  <c r="D612" i="67"/>
  <c r="D613" i="67"/>
  <c r="D614" i="67"/>
  <c r="D615" i="67"/>
  <c r="D616" i="67"/>
  <c r="D617" i="67"/>
  <c r="D618" i="67"/>
  <c r="D619" i="67"/>
  <c r="D620" i="67"/>
  <c r="D621" i="67"/>
  <c r="D622" i="67"/>
  <c r="D623" i="67"/>
  <c r="D624" i="67"/>
  <c r="D625" i="67"/>
  <c r="D626" i="67"/>
  <c r="D627" i="67"/>
  <c r="D628" i="67"/>
  <c r="D629" i="67"/>
  <c r="D630" i="67"/>
  <c r="D631" i="67"/>
  <c r="D632" i="67"/>
  <c r="D633" i="67"/>
  <c r="D634" i="67"/>
  <c r="D635" i="67"/>
  <c r="D636" i="67"/>
  <c r="D637" i="67"/>
  <c r="D638" i="67"/>
  <c r="D639" i="67"/>
  <c r="D640" i="67"/>
  <c r="D641" i="67"/>
  <c r="D642" i="67"/>
  <c r="D643" i="67"/>
  <c r="D644" i="67"/>
  <c r="D645" i="67"/>
  <c r="D646" i="67"/>
  <c r="D647" i="67"/>
  <c r="D648" i="67"/>
  <c r="D652" i="67"/>
  <c r="D653" i="67"/>
  <c r="D654" i="67"/>
  <c r="D655" i="67"/>
  <c r="D656" i="67"/>
  <c r="D657" i="67"/>
  <c r="D658" i="67"/>
  <c r="D659" i="67"/>
  <c r="E391" i="67"/>
  <c r="C391" i="67"/>
  <c r="C309" i="67"/>
  <c r="D15" i="67"/>
  <c r="C194" i="67"/>
  <c r="J60" i="67"/>
  <c r="E194" i="67" l="1"/>
  <c r="D194" i="67" s="1"/>
  <c r="D195" i="67"/>
  <c r="E309" i="67"/>
  <c r="D310" i="67"/>
  <c r="D391" i="67"/>
  <c r="D392" i="67"/>
  <c r="D309" i="67" l="1"/>
  <c r="D12" i="65"/>
  <c r="F9" i="66"/>
  <c r="E650" i="67"/>
  <c r="E421" i="67"/>
  <c r="E294" i="67"/>
  <c r="E286" i="67"/>
  <c r="E14" i="67"/>
  <c r="E402" i="67" l="1"/>
  <c r="K13" i="66"/>
  <c r="E80" i="67"/>
  <c r="E134" i="67"/>
  <c r="E155" i="67"/>
  <c r="E165" i="67"/>
  <c r="E177" i="67"/>
  <c r="E201" i="67"/>
  <c r="E206" i="67"/>
  <c r="E211" i="67"/>
  <c r="E216" i="67"/>
  <c r="E222" i="67"/>
  <c r="E235" i="67"/>
  <c r="E260" i="67"/>
  <c r="E285" i="67"/>
  <c r="E312" i="67"/>
  <c r="E317" i="67"/>
  <c r="E349" i="67"/>
  <c r="E348" i="67" s="1"/>
  <c r="E649" i="67"/>
  <c r="F12" i="66"/>
  <c r="F12" i="64"/>
  <c r="E221" i="67" l="1"/>
  <c r="E347" i="67"/>
  <c r="E401" i="67"/>
  <c r="E197" i="67"/>
  <c r="D422" i="67"/>
  <c r="D379" i="67"/>
  <c r="D387" i="67"/>
  <c r="C294" i="67"/>
  <c r="D294" i="67" s="1"/>
  <c r="C286" i="67"/>
  <c r="C14" i="67"/>
  <c r="D14" i="67" l="1"/>
  <c r="J14" i="67"/>
  <c r="C80" i="67"/>
  <c r="D81" i="67"/>
  <c r="C134" i="67"/>
  <c r="D134" i="67" s="1"/>
  <c r="D135" i="67"/>
  <c r="D149" i="67"/>
  <c r="D156" i="67"/>
  <c r="C165" i="67"/>
  <c r="D166" i="67"/>
  <c r="C177" i="67"/>
  <c r="D177" i="67" s="1"/>
  <c r="D178" i="67"/>
  <c r="C201" i="67"/>
  <c r="J201" i="67" s="1"/>
  <c r="D202" i="67"/>
  <c r="C206" i="67"/>
  <c r="D207" i="67"/>
  <c r="C211" i="67"/>
  <c r="D211" i="67" s="1"/>
  <c r="D212" i="67"/>
  <c r="C216" i="67"/>
  <c r="D217" i="67"/>
  <c r="C222" i="67"/>
  <c r="D223" i="67"/>
  <c r="C235" i="67"/>
  <c r="D236" i="67"/>
  <c r="C260" i="67"/>
  <c r="D261" i="67"/>
  <c r="C285" i="67"/>
  <c r="D285" i="67" s="1"/>
  <c r="D286" i="67"/>
  <c r="C312" i="67"/>
  <c r="D313" i="67"/>
  <c r="C317" i="67"/>
  <c r="D318" i="67"/>
  <c r="C349" i="67"/>
  <c r="D350" i="67"/>
  <c r="C421" i="67"/>
  <c r="D222" i="67" l="1"/>
  <c r="C221" i="67"/>
  <c r="J440" i="67"/>
  <c r="D221" i="67"/>
  <c r="J221" i="67"/>
  <c r="J421" i="67"/>
  <c r="D349" i="67"/>
  <c r="J349" i="67"/>
  <c r="D317" i="67"/>
  <c r="J317" i="67"/>
  <c r="D312" i="67"/>
  <c r="J312" i="67"/>
  <c r="D260" i="67"/>
  <c r="J260" i="67"/>
  <c r="D235" i="67"/>
  <c r="J235" i="67"/>
  <c r="D216" i="67"/>
  <c r="J216" i="67"/>
  <c r="D206" i="67"/>
  <c r="J206" i="67"/>
  <c r="D165" i="67"/>
  <c r="J165" i="67"/>
  <c r="D155" i="67"/>
  <c r="J155" i="67"/>
  <c r="D148" i="67"/>
  <c r="J148" i="67"/>
  <c r="D80" i="67"/>
  <c r="J80" i="67"/>
  <c r="D201" i="67"/>
  <c r="D197" i="67" s="1"/>
  <c r="C197" i="67"/>
  <c r="J197" i="67" s="1"/>
  <c r="D440" i="67"/>
  <c r="D421" i="67"/>
  <c r="D402" i="67" s="1"/>
  <c r="D401" i="67" s="1"/>
  <c r="D359" i="67"/>
  <c r="J401" i="67" l="1"/>
  <c r="J402" i="67"/>
  <c r="J348" i="67"/>
  <c r="C9" i="67"/>
  <c r="C8" i="67" s="1"/>
  <c r="I13" i="65"/>
  <c r="H21" i="44"/>
  <c r="F21" i="44"/>
  <c r="H11" i="44"/>
  <c r="F11" i="44"/>
  <c r="I7" i="44" l="1"/>
  <c r="I11" i="44"/>
  <c r="I21" i="44"/>
  <c r="D355" i="67"/>
  <c r="D348" i="67"/>
  <c r="D347" i="67" s="1"/>
  <c r="J347" i="67"/>
  <c r="B12" i="65"/>
  <c r="C13" i="65"/>
  <c r="D9" i="66"/>
  <c r="G7" i="44"/>
  <c r="G11" i="44"/>
  <c r="G21" i="44"/>
  <c r="D12" i="64"/>
  <c r="F14" i="44"/>
  <c r="H14" i="44"/>
  <c r="C650" i="67"/>
  <c r="E12" i="64" l="1"/>
  <c r="K12" i="64"/>
  <c r="C12" i="65"/>
  <c r="I12" i="65"/>
  <c r="I14" i="44"/>
  <c r="E13" i="66"/>
  <c r="C649" i="67"/>
  <c r="D649" i="67" s="1"/>
  <c r="D650" i="67"/>
  <c r="D12" i="66"/>
  <c r="E12" i="66" s="1"/>
  <c r="E9" i="66"/>
  <c r="G14" i="44"/>
  <c r="E24" i="64" l="1"/>
  <c r="K24" i="64"/>
  <c r="C651" i="67"/>
  <c r="D61" i="67" l="1"/>
  <c r="E9" i="67"/>
  <c r="D60" i="67"/>
  <c r="J9" i="67" l="1"/>
  <c r="E660" i="67"/>
  <c r="D9" i="67"/>
  <c r="D8" i="67" s="1"/>
  <c r="J8" i="67" l="1"/>
  <c r="J651" i="67" s="1"/>
  <c r="J660" i="67"/>
  <c r="E651" i="67"/>
  <c r="D651" i="67" s="1"/>
  <c r="D660" i="67"/>
</calcChain>
</file>

<file path=xl/sharedStrings.xml><?xml version="1.0" encoding="utf-8"?>
<sst xmlns="http://schemas.openxmlformats.org/spreadsheetml/2006/main" count="1020" uniqueCount="256">
  <si>
    <t>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</si>
  <si>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</si>
  <si>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</si>
  <si>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</si>
  <si>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</si>
  <si>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</si>
  <si>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</si>
  <si>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Ostali financijski rashodi</t>
  </si>
  <si>
    <t>Postrojenja i oprema</t>
  </si>
  <si>
    <t>Kazne, penali i naknade štete</t>
  </si>
  <si>
    <t>Ostali rashodi</t>
  </si>
  <si>
    <t>Dodatna ulaganja na građevinskim objektima</t>
  </si>
  <si>
    <t>Građevinski objekti</t>
  </si>
  <si>
    <t>Ostali rashodi za zaposlene</t>
  </si>
  <si>
    <t>Rashodi za dodatna ulaganja na nefinancijskoj imovini</t>
  </si>
  <si>
    <t>Naknade troškova osobama izvan radnog odnosa</t>
  </si>
  <si>
    <t>IZDACI ZA FINANCIJSKU IMOVINU I OTPLATE ZAJMOVA</t>
  </si>
  <si>
    <t>Naknade građanima i kućanstvima na temelju osiguranja i druge naknade</t>
  </si>
  <si>
    <t>Ostale naknade građanima i kućanstvima iz proračuna</t>
  </si>
  <si>
    <t>Nematerijalna proizvedena imovina</t>
  </si>
  <si>
    <t>Rashodi za nabavu neproizvdene dugotrajne imovine</t>
  </si>
  <si>
    <t>Nematerijalna imovina</t>
  </si>
  <si>
    <t>Knjige, umjetnička djela i ostale izložbene vrijednosti</t>
  </si>
  <si>
    <t>PRIHODI POSLOVANJA</t>
  </si>
  <si>
    <t>PRIMICI OD FINANCIJSKE IMOVINE I ZADUŽIVANJA</t>
  </si>
  <si>
    <t>Rashodi za dodatna ulaganja na postrojenjima i opremi</t>
  </si>
  <si>
    <t>Tekuće donacije</t>
  </si>
  <si>
    <t>Pomoći iz inozemstva i od subjekata unutar općeg proračuna</t>
  </si>
  <si>
    <t>Prihod od imovine</t>
  </si>
  <si>
    <t>Prihodi iz nadležnog proračuna i od HZZO-a temeljem ugovornih obveza</t>
  </si>
  <si>
    <t>Kazne, upravne mjere i ostali prihodi</t>
  </si>
  <si>
    <t>PRIHODI OD PRODAJE NEFINANCIJSKE IMOVINE</t>
  </si>
  <si>
    <t>Prihodi od prodaje proizvedene dugotrajne imovine</t>
  </si>
  <si>
    <t>Plaće (bruto)</t>
  </si>
  <si>
    <t>Financijski rashodi</t>
  </si>
  <si>
    <t>RASHODI ZA NABAVU NEFINANCIJSKE IMOVINE</t>
  </si>
  <si>
    <t>Rashodi za nabavu proizvedene dugotrajne imovine</t>
  </si>
  <si>
    <t>Prijevozna sredstva</t>
  </si>
  <si>
    <t>Pomoći dane u inozemstvo i unutar općeg proračuna</t>
  </si>
  <si>
    <t>Pomoći inozemnim vladama</t>
  </si>
  <si>
    <t>Prijenosi između proračunskih korisnika istog proračuna</t>
  </si>
  <si>
    <t>NETO FINANCIRANJE</t>
  </si>
  <si>
    <t>PRIHODI UKUPNO</t>
  </si>
  <si>
    <t>RASHODI UKUPNO</t>
  </si>
  <si>
    <t>RAZLIKA - VIŠAK / MANJAK</t>
  </si>
  <si>
    <t>Tekući prijenosi između proračunskih korisnika istog proračuna temeljem prijenosa EU sredstava</t>
  </si>
  <si>
    <t>Prijevozna sredstva u cestovnom prometu</t>
  </si>
  <si>
    <t>Plaće za redovan rad</t>
  </si>
  <si>
    <t>Plaće za prekovremeni rad</t>
  </si>
  <si>
    <t>Doprinosi za obvezno  za zdravstveno osiguranje</t>
  </si>
  <si>
    <t>Doprinos za zapošljavanje</t>
  </si>
  <si>
    <t>Službena putovanja</t>
  </si>
  <si>
    <t>Stručno usavršavanje zaposlenika</t>
  </si>
  <si>
    <t>Naknade za prijevoz, rad na terenu i odvojeni život</t>
  </si>
  <si>
    <t>Uredski materijal i ostali mat.</t>
  </si>
  <si>
    <t>Materijal i sirovine</t>
  </si>
  <si>
    <t>Energija</t>
  </si>
  <si>
    <t>Materijal i dijelovi za tek.i investicijsko održavanje</t>
  </si>
  <si>
    <t>Sitan inventar i auto gume</t>
  </si>
  <si>
    <t>Službena, radna i zaštitna odjeća i obuća</t>
  </si>
  <si>
    <t>Usluge telefona, pošte i prijevoza</t>
  </si>
  <si>
    <t>Usluge tekućeg i investicijskog 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</si>
  <si>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</si>
  <si>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</si>
  <si>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</si>
  <si>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</si>
  <si>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</si>
  <si>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</si>
  <si>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</si>
  <si>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Premije osiguranja</t>
  </si>
  <si>
    <t>Reprezentacija</t>
  </si>
  <si>
    <t>Članarine</t>
  </si>
  <si>
    <t>Pristojbe i naknade</t>
  </si>
  <si>
    <t>Troškovi sudskih postupaka</t>
  </si>
  <si>
    <t>Naknade za rad predstav.i izvrš.tijela, povj. i sl.</t>
  </si>
  <si>
    <t>Bankarske usluge i platni promet</t>
  </si>
  <si>
    <t>Negativne teč.razlike i razlike zbog primjene valutne klauzule</t>
  </si>
  <si>
    <t>Zatezne kamate</t>
  </si>
  <si>
    <t>Ostali nespomenuti financijski rashodi</t>
  </si>
  <si>
    <t>Tekuće donacije u novcu</t>
  </si>
  <si>
    <t>Naknade šteta pravnim i fizičkim osobama</t>
  </si>
  <si>
    <t>Naknade šteta zaposlenicima</t>
  </si>
  <si>
    <t>Ugovorene kazne i ostale naknade šteta</t>
  </si>
  <si>
    <t>Licence</t>
  </si>
  <si>
    <t>Poslovni objekti</t>
  </si>
  <si>
    <t>Uredska i računalna oprema i namještaj</t>
  </si>
  <si>
    <t>Komunikacijska oprema</t>
  </si>
  <si>
    <t>Oprema za održavanje i zaštitu</t>
  </si>
  <si>
    <t>Medicinska i laboratorijska oprema</t>
  </si>
  <si>
    <t xml:space="preserve">Uređaji, strojevi i oprema za ostale namjene </t>
  </si>
  <si>
    <t>Knjige</t>
  </si>
  <si>
    <t>Ostala nematerijalna proizvedena imovina</t>
  </si>
  <si>
    <t>Dodatna ulaganja na postrojenjima i opremi</t>
  </si>
  <si>
    <t>Tekuće pomoći inozemnim vladama</t>
  </si>
  <si>
    <t>Kapitalne pomoći inozemnim vladama</t>
  </si>
  <si>
    <t>Vlastiti prihodi</t>
  </si>
  <si>
    <t>Donacije</t>
  </si>
  <si>
    <t>Rashodi za nabavu neproiz.dugotrajne imovine</t>
  </si>
  <si>
    <t>Rashodi za nabavu proiz.dugotrajne imovine</t>
  </si>
  <si>
    <t>PRIHODI/RASHODI TEKUĆA GODINA</t>
  </si>
  <si>
    <t>VIŠKOVI/MANJKOVI</t>
  </si>
  <si>
    <t>RAČUN FINANCIRANJA</t>
  </si>
  <si>
    <t>VIŠAK / MANJAK + NETO FINANCIRANJE</t>
  </si>
  <si>
    <t>VIŠAK/MANJAK IZ PRETHODNE(IH) GODINE KOJI ĆE SE RASPOREDITI</t>
  </si>
  <si>
    <t>Prihodi od upravnih i administrativnih pristojbi, pristojbi po posebnim propisima i naknada</t>
  </si>
  <si>
    <t>Prihodi od prodaje proizvoda i robe te pruženih usluga i prihodi od donacija</t>
  </si>
  <si>
    <t>UKUPNO RASHODI</t>
  </si>
  <si>
    <t>UKUPNO PRIHODI</t>
  </si>
  <si>
    <t>Uredski materijal i ostali materijalni rashodi</t>
  </si>
  <si>
    <t>Rashodi za nabavu nefinancijske imovine</t>
  </si>
  <si>
    <t>Pomoći od EU</t>
  </si>
  <si>
    <t>Plaće za posebne uvjete rada</t>
  </si>
  <si>
    <t>Kapitalni prijenosi između proračunskih korisnika istog proračuna temeljem prijenosa EU sredstava</t>
  </si>
  <si>
    <t>Primici od povrata depozita i jamčevnih pologa</t>
  </si>
  <si>
    <t>Tekući prijenosi između proračunskih korisnika istog proračuna</t>
  </si>
  <si>
    <t>I. OPĆI DIO</t>
  </si>
  <si>
    <t>A) SAŽETAK RAČUNA PRIHODA I RASHODA</t>
  </si>
  <si>
    <t>B) SAŽETAK RAČUNA FINANCIRANJA</t>
  </si>
  <si>
    <t>C) PRENESENI VIŠAK ILI PRENESENI MANJAK I VIŠEGODIŠNJI PLAN URAVNOTEŽENJA</t>
  </si>
  <si>
    <t>UKUPNO PRIMICI</t>
  </si>
  <si>
    <t>A. RAČUN PRIHODA I RASHODA</t>
  </si>
  <si>
    <t>UKUPNO IZDACI</t>
  </si>
  <si>
    <t>II. POSEBNI DIO</t>
  </si>
  <si>
    <t>Šifra</t>
  </si>
  <si>
    <t>Naziv</t>
  </si>
  <si>
    <t>Proračun Županije</t>
  </si>
  <si>
    <t>Fond poravnanja i dodatni udio u porezu na dohodak (decentralizirane funkcije)</t>
  </si>
  <si>
    <t>Ministarstvo zdravstva (DPRH)</t>
  </si>
  <si>
    <t>Pomoći od JLP(R)S</t>
  </si>
  <si>
    <t>Pomoći od HZZ-a (Pripravnici)</t>
  </si>
  <si>
    <t>Prihodi od prodaje ili zamjene nefinancijske imovine i naknade s naslova osiguranja</t>
  </si>
  <si>
    <t>Razred</t>
  </si>
  <si>
    <t>Skupina</t>
  </si>
  <si>
    <t>Prihodi od HZZO-a</t>
  </si>
  <si>
    <t>REZULTAT POSLOVANJA</t>
  </si>
  <si>
    <t>RASHODI PREMA FUNKCIJSKOJ KLASIFIKACIJI</t>
  </si>
  <si>
    <t>BROJČANA OZNAKA I NAZIV</t>
  </si>
  <si>
    <t>UKUPNI RASHODI</t>
  </si>
  <si>
    <t>07 ZDRAVSTVO</t>
  </si>
  <si>
    <t>PROGRAM: 2512</t>
  </si>
  <si>
    <t>DJELATNOST USTANOVA U ZDRAVSTVU</t>
  </si>
  <si>
    <t>ADMINISTRACIJA I UPRAVLJANJE</t>
  </si>
  <si>
    <t>AKTIVNOST: A2512-01</t>
  </si>
  <si>
    <t>Izvor financiranja 11</t>
  </si>
  <si>
    <t>Izvor financiranja 31</t>
  </si>
  <si>
    <t>Rashodi poslovanja</t>
  </si>
  <si>
    <t>Izvor financiranja 51</t>
  </si>
  <si>
    <t>Izvor financiranja 53</t>
  </si>
  <si>
    <t>Izvor financiranja 54</t>
  </si>
  <si>
    <t>Izvor financiranja 57</t>
  </si>
  <si>
    <t>Izvor financiranja 61</t>
  </si>
  <si>
    <t>INVESTICIJSKO I TEKUĆE ODRŽAVANJE</t>
  </si>
  <si>
    <t>AKTIVNOST: A2512-02</t>
  </si>
  <si>
    <t>Izvor financiranja 45</t>
  </si>
  <si>
    <t>KAPITALNI PROJEKT: K2512-03</t>
  </si>
  <si>
    <t>INVESTICIJSKO ULAGANJE</t>
  </si>
  <si>
    <t>PROGRAM: 2513</t>
  </si>
  <si>
    <t>INVESTICIJE U ZDRAVSTVENU INFRASTRUKTURU</t>
  </si>
  <si>
    <t>KAPITALNI PROJEKT: K2513-06</t>
  </si>
  <si>
    <t>POLIKLINIKA - OPREMANJE</t>
  </si>
  <si>
    <t>PROGRAM: 4303</t>
  </si>
  <si>
    <t>PROJEKTI EU - ZDRAVSTVO</t>
  </si>
  <si>
    <t>TEKUĆI PROJEKT: A4303-08</t>
  </si>
  <si>
    <t>PREVENTION AND EARLY DETECTION FOR MORE EFFECTIVE TREATMENT OF COLON AND BREAST CANCER ON TIME (HRV. PREVENCIJA I RANO OTKRIVANJE ZA EFIKASNIJE LIJEČENJE KARCINOMA DEBELOG CRIJEVA I DOJKI ON-TIME)</t>
  </si>
  <si>
    <t>TEKUĆI PROJEKT: A4303-09</t>
  </si>
  <si>
    <t>"IMPROVING LABORATORY AND DIAGNOSIS OPERATIONAL SYSTEM LAB-OP (HRV. UNAPRJEĐENJE LABORATORIJA I SUSTAVA LABORATORIJSKE DIJAGNOSTIKE LAB-OP)"</t>
  </si>
  <si>
    <t>TEKUĆI PROJEKT: A4303-14</t>
  </si>
  <si>
    <t>PROJEKT IZGRADNJE SOLARNE ELEKTRANE NA KROVU ZGRADE POLIKLINIKE OPĆE BOLNICE ZADAR</t>
  </si>
  <si>
    <t>Rezultat poslovanja - manjak</t>
  </si>
  <si>
    <t>SVEUKUPNO RASHODI</t>
  </si>
  <si>
    <t>U Zadru 19.10.2022.</t>
  </si>
  <si>
    <t>SVEUKUPNO RASHODI+REZULTAT POSLOVANJA</t>
  </si>
  <si>
    <t>0721 Opće medicinske usluge</t>
  </si>
  <si>
    <t>Izvor financiranja 413</t>
  </si>
  <si>
    <t>Rashodi za nabavu neproizvedene dugotrajne imovine</t>
  </si>
  <si>
    <t>POLIKLINIKA - PRESELJENJE</t>
  </si>
  <si>
    <t>TEKUĆI PROJEKT: T4303-03</t>
  </si>
  <si>
    <t>Izdaci za financijsku imovinu i otplate zajmova</t>
  </si>
  <si>
    <t>Otplate glavnice za primljene kredite</t>
  </si>
  <si>
    <t>KAPITALNI PROJEKT: K4303-10</t>
  </si>
  <si>
    <t>Rashodi za dodatna ulaganja na nefinancijskoj  imovini</t>
  </si>
  <si>
    <t xml:space="preserve">UKUPNO: </t>
  </si>
  <si>
    <t>SPECIJALISTIČKO USAVRŠAVANJE DOKTORA MEDICINE U DOMU ZDRAVLJA</t>
  </si>
  <si>
    <t>Razlika</t>
  </si>
  <si>
    <t>Druge izmjene i dopune plana za 2023.g.</t>
  </si>
  <si>
    <t>Prihodi za posebne namjene</t>
  </si>
  <si>
    <t>Prihodi od prodaje neproizvedene dugotrajne imovine</t>
  </si>
  <si>
    <t>Izvor financiranja 41</t>
  </si>
  <si>
    <t>Izvor financiranja 7102</t>
  </si>
  <si>
    <t xml:space="preserve">ENERGETSKA OBNOVA RJ BENKOVAC </t>
  </si>
  <si>
    <t>Izvor financiranja 81</t>
  </si>
  <si>
    <t>Ministarstvo (DPRH)</t>
  </si>
  <si>
    <t>Primici od fin.imovine i zaduživanja</t>
  </si>
  <si>
    <t>Treće izmjene i dopune plana za 2023.g.</t>
  </si>
  <si>
    <t>PRIJENOS VIŠKA / MANJKA IZ PRETHODNE(IH) GODINE</t>
  </si>
  <si>
    <t>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</si>
  <si>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</si>
  <si>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</si>
  <si>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</si>
  <si>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>Brojčana oznaka</t>
  </si>
  <si>
    <t>Kredit</t>
  </si>
  <si>
    <t>B. RAČUN FINANCIRANJA PREMA EKONOMSKOJ KLASIFIKACIJI</t>
  </si>
  <si>
    <t>PRIMICI UKUPNO</t>
  </si>
  <si>
    <t>B. RAČUN FINANCIRANJA PREMA IZVORIMA FINANCIRANJA</t>
  </si>
  <si>
    <t>IZDACI UKUPNO</t>
  </si>
  <si>
    <t>Primici od zaduživanja</t>
  </si>
  <si>
    <t>Izdaci za otplatu glavnice primljenih kredit i zajmova</t>
  </si>
  <si>
    <t>DOM ZDRAVLJA ZADARSKE ŽUPANIJE</t>
  </si>
  <si>
    <t>Zadar, Ulica Ivana Mažuranića 28B</t>
  </si>
  <si>
    <t>RASHODI PREMA EKONOMSKOJ KLASIFIKACIJI</t>
  </si>
  <si>
    <t>PRIHODI PREMA EKONOMSKOJ KLASIFIKACIJI</t>
  </si>
  <si>
    <t>PRIHODI PREMA IZVORIMA FINANCIRANJA</t>
  </si>
  <si>
    <t>RASHODI PREMA IZVORIMA FINANCIRANJA</t>
  </si>
  <si>
    <t>Prvi Rebalans 2024.</t>
  </si>
  <si>
    <t>UKUPAN DONOS VIŠKA/MANJKA IZ PRETHODNE(IH) GODINE</t>
  </si>
  <si>
    <t>Indeks</t>
  </si>
  <si>
    <t>-</t>
  </si>
  <si>
    <t>RASHODI POSLOVANJA</t>
  </si>
  <si>
    <t>Višak ZŽ</t>
  </si>
  <si>
    <t>Izvor financiranja 12</t>
  </si>
  <si>
    <t>AKTIVNOST: A2512-07</t>
  </si>
  <si>
    <t>PROGRAM MJERA ZA ZDRAVSTVO</t>
  </si>
  <si>
    <t>AKTIVNOST: A2512-09</t>
  </si>
  <si>
    <t>ZDRAVSTVO - IZNAD STANDARDA</t>
  </si>
  <si>
    <t>PRIJEDLOG PRVIH IZMJENA I DOPUNA FINANCIJSKOG PLANA DOMA ZDRAVLJA ZADARSKE ŽUPANIJE
 ZA 2025. GODINU</t>
  </si>
  <si>
    <t>Plan 2025.g.</t>
  </si>
  <si>
    <t>Prvi Rebalans 2025.</t>
  </si>
  <si>
    <t>Plan 2025.</t>
  </si>
  <si>
    <r>
      <t>PRIJEDLOG PRVIH IZMJENA I DOPUNA FINANCIJSKOG PLANA DOMA ZDRAVLJA ZADARSKE ŽUPANIJE</t>
    </r>
    <r>
      <rPr>
        <b/>
        <i/>
        <sz val="12"/>
        <color theme="1"/>
        <rFont val="Arial"/>
        <family val="2"/>
        <charset val="238"/>
      </rPr>
      <t xml:space="preserve">
ZA 2025. GODINU</t>
    </r>
  </si>
  <si>
    <t>Plan za 2025.</t>
  </si>
  <si>
    <t>U Zadru,____. listopad 2025.godine</t>
  </si>
  <si>
    <t xml:space="preserve">PRIJEDLOG PRVIH IZMJENA I DOPUNA FINANCIJSKOG PLANA
DOMA ZDRAVLJA ZADARSKE ŽUPANIJE ZA 2025. GODINU </t>
  </si>
  <si>
    <r>
      <t>PRIJEDLOG PRVIH IZMJENA I DOPUNA FINANCIJSKOG PLANA DOMA ZDRAVLJA ZADARSKE ŽUPANIJE</t>
    </r>
    <r>
      <rPr>
        <b/>
        <i/>
        <sz val="12"/>
        <color theme="1"/>
        <rFont val="Arial"/>
        <family val="2"/>
        <charset val="238"/>
      </rPr>
      <t xml:space="preserve">
</t>
    </r>
    <r>
      <rPr>
        <b/>
        <sz val="12"/>
        <color theme="1"/>
        <rFont val="Arial"/>
        <family val="2"/>
        <charset val="238"/>
      </rPr>
      <t xml:space="preserve"> ZA 2025. GODINU </t>
    </r>
  </si>
  <si>
    <t>PRIJEDLOG PRVIH IZMJENA I DOPUNA FINANCIJSKOG PLANA DOMA ZDRAVLJA ZADARSKE ŽUPANIJE ZA 2025. GODINU</t>
  </si>
  <si>
    <r>
      <t>PRIJEDLOG PRVIH IZMJENA I DOPUNA FINANCIJSKOG PLANA DOMA ZDRAVLJA ZADARSKE ŽUPANIJE</t>
    </r>
    <r>
      <rPr>
        <b/>
        <i/>
        <sz val="16"/>
        <color theme="1"/>
        <rFont val="Arial"/>
        <family val="2"/>
        <charset val="238"/>
      </rPr>
      <t xml:space="preserve">
</t>
    </r>
    <r>
      <rPr>
        <b/>
        <sz val="14"/>
        <color theme="1"/>
        <rFont val="Arial"/>
        <family val="2"/>
        <charset val="238"/>
      </rPr>
      <t xml:space="preserve"> ZA 2025. GODINU</t>
    </r>
  </si>
  <si>
    <t>074 Opće medicinske usluge</t>
  </si>
  <si>
    <t>Ostali prihodi i primici</t>
  </si>
  <si>
    <t xml:space="preserve">Rashodi za </t>
  </si>
  <si>
    <t>AKTIVNOST: A2512-10</t>
  </si>
  <si>
    <t>HOSPICIJ - USTANOVA ZA PALIJATIVNU SKRB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</si>
  <si>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</si>
  <si>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</si>
  <si>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</si>
  <si>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</si>
  <si>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</si>
  <si>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</si>
  <si>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F.P. i dod.udio u por. na doh</t>
  </si>
  <si>
    <t>IZDACI ZA FINANCIJSKU IMOVINU</t>
  </si>
  <si>
    <t>Izdaci za otplatu glavnice primljenih kredita</t>
  </si>
  <si>
    <t>Preneseni manjak iz prethodnih godina</t>
  </si>
  <si>
    <t>9 MANJAK POSLOVANJA</t>
  </si>
  <si>
    <t xml:space="preserve">U Zadru, </t>
  </si>
  <si>
    <t>Ravnatelj:</t>
  </si>
  <si>
    <t>Marko Kolega, dr.med</t>
  </si>
  <si>
    <t>Mr.sc. Marko Kolega, dr.med</t>
  </si>
  <si>
    <t>Mr. sc. Marko Kolega, dr.med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</si>
</sst>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_(* #,##0.00_);_(* \(#,##0.00\);_(* &quot;-&quot;??_);_(@_)"/>
  </numFmts>
  <fonts count="52" x14ac:knownFonts="1">
    <font>
      <sz val="10"/>
      <name val="Arial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1"/>
    </font>
    <font>
      <sz val="10"/>
      <color theme="1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MS Sans Serif"/>
      <family val="2"/>
      <charset val="238"/>
    </font>
    <font>
      <sz val="9.85"/>
      <color indexed="8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4"/>
      <color indexed="8"/>
      <name val="Arial"/>
      <family val="2"/>
      <charset val="238"/>
    </font>
    <font>
      <sz val="14"/>
      <name val="Arial"/>
      <family val="2"/>
      <charset val="238"/>
    </font>
    <font>
      <sz val="10"/>
      <color indexed="8"/>
      <name val="MS Sans Serif"/>
      <charset val="238"/>
    </font>
    <font>
      <sz val="12"/>
      <color theme="4" tint="-0.499984740745262"/>
      <name val="Arial"/>
      <family val="2"/>
      <charset val="238"/>
    </font>
    <font>
      <b/>
      <sz val="14"/>
      <color theme="4" tint="-0.499984740745262"/>
      <name val="Arial"/>
      <family val="2"/>
      <charset val="238"/>
    </font>
    <font>
      <b/>
      <sz val="14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2"/>
      <name val="Arial"/>
      <family val="2"/>
      <charset val="238"/>
    </font>
    <font>
      <i/>
      <sz val="10"/>
      <color rgb="FFFF0000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i/>
      <sz val="1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FFFFCC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3">
    <xf numFmtId="0" fontId="0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7" fillId="0" borderId="0"/>
    <xf numFmtId="0" fontId="3" fillId="0" borderId="0"/>
    <xf numFmtId="0" fontId="6" fillId="0" borderId="0"/>
    <xf numFmtId="0" fontId="6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0" fontId="9" fillId="0" borderId="0"/>
    <xf numFmtId="43" fontId="10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6" borderId="0" applyNumberFormat="0" applyBorder="0" applyAlignment="0" applyProtection="0"/>
    <xf numFmtId="0" fontId="11" fillId="3" borderId="0" applyNumberFormat="0" applyBorder="0" applyAlignment="0" applyProtection="0"/>
    <xf numFmtId="0" fontId="11" fillId="11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7" applyNumberFormat="0" applyAlignment="0" applyProtection="0"/>
    <xf numFmtId="0" fontId="14" fillId="17" borderId="8" applyNumberFormat="0" applyAlignment="0" applyProtection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0" borderId="9" applyNumberFormat="0" applyFill="0" applyAlignment="0" applyProtection="0"/>
    <xf numFmtId="0" fontId="18" fillId="0" borderId="10" applyNumberFormat="0" applyFill="0" applyAlignment="0" applyProtection="0"/>
    <xf numFmtId="0" fontId="19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7" applyNumberFormat="0" applyAlignment="0" applyProtection="0"/>
    <xf numFmtId="0" fontId="21" fillId="0" borderId="12" applyNumberFormat="0" applyFill="0" applyAlignment="0" applyProtection="0"/>
    <xf numFmtId="0" fontId="22" fillId="7" borderId="0" applyNumberFormat="0" applyBorder="0" applyAlignment="0" applyProtection="0"/>
    <xf numFmtId="0" fontId="9" fillId="4" borderId="13" applyNumberFormat="0" applyFont="0" applyAlignment="0" applyProtection="0"/>
    <xf numFmtId="0" fontId="23" fillId="16" borderId="14" applyNumberFormat="0" applyAlignment="0" applyProtection="0"/>
    <xf numFmtId="0" fontId="24" fillId="0" borderId="0" applyNumberFormat="0" applyFill="0" applyBorder="0" applyAlignment="0" applyProtection="0"/>
    <xf numFmtId="0" fontId="8" fillId="0" borderId="15" applyNumberFormat="0" applyFill="0" applyAlignment="0" applyProtection="0"/>
    <xf numFmtId="0" fontId="21" fillId="0" borderId="0" applyNumberFormat="0" applyFill="0" applyBorder="0" applyAlignment="0" applyProtection="0"/>
    <xf numFmtId="0" fontId="5" fillId="0" borderId="0"/>
    <xf numFmtId="0" fontId="27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51">
    <xf numFmtId="0" fontId="0" fillId="0" borderId="0" xfId="0"/>
    <xf numFmtId="0" fontId="26" fillId="0" borderId="0" xfId="4" applyFont="1" applyAlignment="1">
      <alignment vertical="center"/>
    </xf>
    <xf numFmtId="0" fontId="26" fillId="0" borderId="0" xfId="4" applyFont="1" applyAlignment="1">
      <alignment horizontal="left" vertical="center"/>
    </xf>
    <xf numFmtId="0" fontId="5" fillId="0" borderId="0" xfId="16" applyFont="1"/>
    <xf numFmtId="0" fontId="5" fillId="0" borderId="0" xfId="16" applyFont="1" applyAlignment="1">
      <alignment horizontal="center"/>
    </xf>
    <xf numFmtId="0" fontId="28" fillId="0" borderId="0" xfId="4" applyFont="1" applyAlignment="1">
      <alignment horizontal="left" vertical="center"/>
    </xf>
    <xf numFmtId="0" fontId="28" fillId="0" borderId="0" xfId="4" applyFont="1" applyAlignment="1">
      <alignment vertical="center"/>
    </xf>
    <xf numFmtId="0" fontId="30" fillId="0" borderId="0" xfId="4" applyFont="1" applyAlignment="1">
      <alignment vertical="center"/>
    </xf>
    <xf numFmtId="3" fontId="28" fillId="0" borderId="0" xfId="4" applyNumberFormat="1" applyFont="1" applyAlignment="1">
      <alignment vertical="center"/>
    </xf>
    <xf numFmtId="0" fontId="29" fillId="18" borderId="0" xfId="16" applyFont="1" applyFill="1" applyAlignment="1">
      <alignment horizontal="center" vertical="center" wrapText="1"/>
    </xf>
    <xf numFmtId="4" fontId="28" fillId="0" borderId="0" xfId="4" applyNumberFormat="1" applyFont="1" applyAlignment="1">
      <alignment vertical="center"/>
    </xf>
    <xf numFmtId="4" fontId="26" fillId="0" borderId="0" xfId="4" applyNumberFormat="1" applyFont="1" applyAlignment="1">
      <alignment vertical="center"/>
    </xf>
    <xf numFmtId="0" fontId="32" fillId="18" borderId="0" xfId="16" applyFont="1" applyFill="1" applyAlignment="1">
      <alignment horizontal="center" vertical="center" wrapText="1"/>
    </xf>
    <xf numFmtId="4" fontId="33" fillId="0" borderId="1" xfId="3" applyNumberFormat="1" applyFont="1" applyBorder="1" applyAlignment="1">
      <alignment vertical="center" wrapText="1"/>
    </xf>
    <xf numFmtId="4" fontId="33" fillId="0" borderId="1" xfId="3" applyNumberFormat="1" applyFont="1" applyBorder="1" applyAlignment="1">
      <alignment vertical="center"/>
    </xf>
    <xf numFmtId="4" fontId="35" fillId="0" borderId="1" xfId="3" applyNumberFormat="1" applyFont="1" applyBorder="1" applyAlignment="1">
      <alignment vertical="center"/>
    </xf>
    <xf numFmtId="0" fontId="36" fillId="0" borderId="0" xfId="4" applyFont="1" applyAlignment="1">
      <alignment vertical="center"/>
    </xf>
    <xf numFmtId="0" fontId="34" fillId="0" borderId="29" xfId="3" applyFont="1" applyBorder="1" applyAlignment="1">
      <alignment vertical="center" wrapText="1"/>
    </xf>
    <xf numFmtId="0" fontId="34" fillId="0" borderId="16" xfId="3" applyFont="1" applyBorder="1" applyAlignment="1">
      <alignment vertical="center"/>
    </xf>
    <xf numFmtId="0" fontId="35" fillId="0" borderId="27" xfId="3" applyFont="1" applyBorder="1" applyAlignment="1">
      <alignment horizontal="left" vertical="center"/>
    </xf>
    <xf numFmtId="4" fontId="35" fillId="0" borderId="2" xfId="3" applyNumberFormat="1" applyFont="1" applyBorder="1" applyAlignment="1">
      <alignment vertical="center"/>
    </xf>
    <xf numFmtId="0" fontId="33" fillId="0" borderId="21" xfId="3" applyFont="1" applyBorder="1" applyAlignment="1">
      <alignment horizontal="left" vertical="center"/>
    </xf>
    <xf numFmtId="0" fontId="33" fillId="0" borderId="1" xfId="3" applyFont="1" applyBorder="1" applyAlignment="1">
      <alignment vertical="center"/>
    </xf>
    <xf numFmtId="0" fontId="33" fillId="0" borderId="1" xfId="3" applyFont="1" applyBorder="1" applyAlignment="1">
      <alignment vertical="center" wrapText="1"/>
    </xf>
    <xf numFmtId="0" fontId="35" fillId="0" borderId="21" xfId="3" applyFont="1" applyBorder="1" applyAlignment="1">
      <alignment horizontal="left" vertical="center"/>
    </xf>
    <xf numFmtId="0" fontId="35" fillId="0" borderId="1" xfId="3" applyFont="1" applyBorder="1" applyAlignment="1">
      <alignment horizontal="left" vertical="center" wrapText="1"/>
    </xf>
    <xf numFmtId="0" fontId="33" fillId="0" borderId="21" xfId="3" applyFont="1" applyBorder="1" applyAlignment="1">
      <alignment horizontal="left" vertical="center" wrapText="1"/>
    </xf>
    <xf numFmtId="0" fontId="35" fillId="0" borderId="21" xfId="3" applyFont="1" applyBorder="1" applyAlignment="1">
      <alignment horizontal="center" vertical="center"/>
    </xf>
    <xf numFmtId="0" fontId="33" fillId="0" borderId="1" xfId="3" applyFont="1" applyBorder="1" applyAlignment="1">
      <alignment horizontal="left" vertical="center" wrapText="1"/>
    </xf>
    <xf numFmtId="3" fontId="33" fillId="0" borderId="1" xfId="3" applyNumberFormat="1" applyFont="1" applyBorder="1" applyAlignment="1">
      <alignment vertical="center" wrapText="1"/>
    </xf>
    <xf numFmtId="0" fontId="33" fillId="0" borderId="26" xfId="3" applyFont="1" applyBorder="1" applyAlignment="1">
      <alignment horizontal="left" vertical="center"/>
    </xf>
    <xf numFmtId="0" fontId="33" fillId="0" borderId="4" xfId="3" applyFont="1" applyBorder="1" applyAlignment="1">
      <alignment vertical="center" wrapText="1"/>
    </xf>
    <xf numFmtId="4" fontId="33" fillId="0" borderId="4" xfId="3" applyNumberFormat="1" applyFont="1" applyBorder="1" applyAlignment="1">
      <alignment vertical="center" wrapText="1"/>
    </xf>
    <xf numFmtId="4" fontId="35" fillId="0" borderId="4" xfId="3" applyNumberFormat="1" applyFont="1" applyBorder="1" applyAlignment="1">
      <alignment vertical="center"/>
    </xf>
    <xf numFmtId="0" fontId="35" fillId="0" borderId="2" xfId="3" applyFont="1" applyBorder="1" applyAlignment="1">
      <alignment horizontal="left" vertical="center" wrapText="1"/>
    </xf>
    <xf numFmtId="3" fontId="33" fillId="0" borderId="4" xfId="3" applyNumberFormat="1" applyFont="1" applyBorder="1" applyAlignment="1">
      <alignment vertical="center" wrapText="1"/>
    </xf>
    <xf numFmtId="0" fontId="34" fillId="0" borderId="26" xfId="3" applyFont="1" applyBorder="1" applyAlignment="1">
      <alignment vertical="center" wrapText="1"/>
    </xf>
    <xf numFmtId="0" fontId="34" fillId="0" borderId="4" xfId="3" applyFont="1" applyBorder="1" applyAlignment="1">
      <alignment vertical="center" wrapText="1"/>
    </xf>
    <xf numFmtId="0" fontId="34" fillId="0" borderId="16" xfId="3" applyFont="1" applyBorder="1" applyAlignment="1">
      <alignment vertical="center" wrapText="1"/>
    </xf>
    <xf numFmtId="3" fontId="35" fillId="0" borderId="2" xfId="3" applyNumberFormat="1" applyFont="1" applyBorder="1" applyAlignment="1">
      <alignment vertical="center"/>
    </xf>
    <xf numFmtId="3" fontId="33" fillId="0" borderId="1" xfId="3" applyNumberFormat="1" applyFont="1" applyBorder="1" applyAlignment="1">
      <alignment vertical="center"/>
    </xf>
    <xf numFmtId="3" fontId="35" fillId="0" borderId="1" xfId="3" applyNumberFormat="1" applyFont="1" applyBorder="1" applyAlignment="1">
      <alignment vertical="center"/>
    </xf>
    <xf numFmtId="0" fontId="34" fillId="0" borderId="21" xfId="3" applyFont="1" applyBorder="1" applyAlignment="1">
      <alignment vertical="center" wrapText="1"/>
    </xf>
    <xf numFmtId="0" fontId="34" fillId="0" borderId="1" xfId="3" applyFont="1" applyBorder="1" applyAlignment="1">
      <alignment vertical="center" wrapText="1"/>
    </xf>
    <xf numFmtId="3" fontId="33" fillId="0" borderId="1" xfId="3" applyNumberFormat="1" applyFont="1" applyBorder="1" applyAlignment="1">
      <alignment horizontal="right" vertical="center" wrapText="1"/>
    </xf>
    <xf numFmtId="0" fontId="36" fillId="0" borderId="21" xfId="4" applyFont="1" applyBorder="1" applyAlignment="1">
      <alignment horizontal="left" vertical="center"/>
    </xf>
    <xf numFmtId="0" fontId="36" fillId="0" borderId="1" xfId="4" applyFont="1" applyBorder="1" applyAlignment="1">
      <alignment vertical="center"/>
    </xf>
    <xf numFmtId="3" fontId="36" fillId="0" borderId="1" xfId="4" applyNumberFormat="1" applyFont="1" applyBorder="1" applyAlignment="1">
      <alignment vertical="center"/>
    </xf>
    <xf numFmtId="0" fontId="36" fillId="0" borderId="0" xfId="4" applyFont="1" applyAlignment="1">
      <alignment horizontal="left" vertical="center"/>
    </xf>
    <xf numFmtId="4" fontId="36" fillId="0" borderId="0" xfId="4" applyNumberFormat="1" applyFont="1" applyAlignment="1">
      <alignment vertical="center"/>
    </xf>
    <xf numFmtId="3" fontId="35" fillId="0" borderId="4" xfId="3" applyNumberFormat="1" applyFont="1" applyBorder="1" applyAlignment="1">
      <alignment vertical="center"/>
    </xf>
    <xf numFmtId="0" fontId="39" fillId="0" borderId="27" xfId="3" applyFont="1" applyBorder="1" applyAlignment="1">
      <alignment horizontal="center" vertical="center" wrapText="1"/>
    </xf>
    <xf numFmtId="0" fontId="39" fillId="0" borderId="2" xfId="3" applyFont="1" applyBorder="1" applyAlignment="1">
      <alignment horizontal="center" vertical="center" wrapText="1"/>
    </xf>
    <xf numFmtId="0" fontId="38" fillId="0" borderId="29" xfId="4" applyFont="1" applyBorder="1" applyAlignment="1">
      <alignment horizontal="center" vertical="center" wrapText="1"/>
    </xf>
    <xf numFmtId="0" fontId="38" fillId="0" borderId="16" xfId="4" applyFont="1" applyBorder="1" applyAlignment="1">
      <alignment horizontal="center" vertical="center" wrapText="1"/>
    </xf>
    <xf numFmtId="0" fontId="38" fillId="0" borderId="16" xfId="3" applyFont="1" applyBorder="1" applyAlignment="1">
      <alignment horizontal="center" vertical="center" wrapText="1"/>
    </xf>
    <xf numFmtId="0" fontId="38" fillId="0" borderId="16" xfId="60" applyFont="1" applyBorder="1" applyAlignment="1">
      <alignment horizontal="center" vertical="center" wrapText="1"/>
    </xf>
    <xf numFmtId="0" fontId="39" fillId="0" borderId="30" xfId="3" applyFont="1" applyBorder="1" applyAlignment="1">
      <alignment horizontal="center" vertical="center" wrapText="1"/>
    </xf>
    <xf numFmtId="0" fontId="39" fillId="0" borderId="31" xfId="3" applyFont="1" applyBorder="1" applyAlignment="1">
      <alignment horizontal="center" vertical="center" wrapText="1"/>
    </xf>
    <xf numFmtId="0" fontId="33" fillId="0" borderId="0" xfId="4" applyFont="1" applyAlignment="1">
      <alignment horizontal="left" vertical="center"/>
    </xf>
    <xf numFmtId="3" fontId="33" fillId="0" borderId="0" xfId="4" applyNumberFormat="1" applyFont="1" applyAlignment="1">
      <alignment vertical="center"/>
    </xf>
    <xf numFmtId="0" fontId="33" fillId="0" borderId="0" xfId="4" applyFont="1" applyAlignment="1">
      <alignment vertical="center"/>
    </xf>
    <xf numFmtId="3" fontId="32" fillId="18" borderId="0" xfId="16" applyNumberFormat="1" applyFont="1" applyFill="1" applyAlignment="1">
      <alignment horizontal="center" vertical="center" wrapText="1"/>
    </xf>
    <xf numFmtId="0" fontId="39" fillId="0" borderId="29" xfId="3" applyFont="1" applyBorder="1" applyAlignment="1">
      <alignment horizontal="center" vertical="center" wrapText="1"/>
    </xf>
    <xf numFmtId="0" fontId="39" fillId="0" borderId="16" xfId="3" applyFont="1" applyBorder="1" applyAlignment="1">
      <alignment horizontal="center" vertical="center" wrapText="1"/>
    </xf>
    <xf numFmtId="0" fontId="39" fillId="0" borderId="23" xfId="3" applyFont="1" applyBorder="1" applyAlignment="1">
      <alignment horizontal="center" vertical="center" wrapText="1"/>
    </xf>
    <xf numFmtId="0" fontId="39" fillId="0" borderId="24" xfId="3" applyFont="1" applyBorder="1" applyAlignment="1">
      <alignment horizontal="center" vertical="center" wrapText="1"/>
    </xf>
    <xf numFmtId="0" fontId="39" fillId="0" borderId="25" xfId="3" applyFont="1" applyBorder="1" applyAlignment="1">
      <alignment horizontal="center" vertical="center"/>
    </xf>
    <xf numFmtId="0" fontId="1" fillId="0" borderId="0" xfId="60" applyFont="1"/>
    <xf numFmtId="0" fontId="38" fillId="0" borderId="37" xfId="60" applyFont="1" applyBorder="1" applyAlignment="1">
      <alignment horizontal="center" vertical="center" wrapText="1"/>
    </xf>
    <xf numFmtId="0" fontId="36" fillId="0" borderId="0" xfId="60" applyFont="1"/>
    <xf numFmtId="0" fontId="1" fillId="0" borderId="0" xfId="60" applyFont="1" applyAlignment="1">
      <alignment horizontal="center"/>
    </xf>
    <xf numFmtId="0" fontId="38" fillId="0" borderId="18" xfId="60" applyFont="1" applyBorder="1" applyAlignment="1">
      <alignment horizontal="center" vertical="center" wrapText="1"/>
    </xf>
    <xf numFmtId="0" fontId="39" fillId="0" borderId="41" xfId="3" applyFont="1" applyBorder="1" applyAlignment="1">
      <alignment horizontal="center" vertical="center" wrapText="1"/>
    </xf>
    <xf numFmtId="0" fontId="39" fillId="0" borderId="24" xfId="3" applyFont="1" applyBorder="1" applyAlignment="1">
      <alignment horizontal="center" vertical="center"/>
    </xf>
    <xf numFmtId="4" fontId="34" fillId="0" borderId="16" xfId="3" applyNumberFormat="1" applyFont="1" applyBorder="1" applyAlignment="1">
      <alignment vertical="center"/>
    </xf>
    <xf numFmtId="0" fontId="35" fillId="20" borderId="21" xfId="3" applyFont="1" applyFill="1" applyBorder="1" applyAlignment="1">
      <alignment horizontal="left" vertical="center"/>
    </xf>
    <xf numFmtId="0" fontId="35" fillId="20" borderId="1" xfId="3" applyFont="1" applyFill="1" applyBorder="1" applyAlignment="1">
      <alignment horizontal="left" vertical="center" wrapText="1"/>
    </xf>
    <xf numFmtId="4" fontId="33" fillId="20" borderId="1" xfId="3" applyNumberFormat="1" applyFont="1" applyFill="1" applyBorder="1" applyAlignment="1">
      <alignment vertical="center"/>
    </xf>
    <xf numFmtId="4" fontId="35" fillId="20" borderId="1" xfId="3" applyNumberFormat="1" applyFont="1" applyFill="1" applyBorder="1" applyAlignment="1">
      <alignment vertical="center"/>
    </xf>
    <xf numFmtId="0" fontId="35" fillId="20" borderId="27" xfId="3" applyFont="1" applyFill="1" applyBorder="1" applyAlignment="1">
      <alignment horizontal="left" vertical="center"/>
    </xf>
    <xf numFmtId="0" fontId="35" fillId="20" borderId="2" xfId="3" applyFont="1" applyFill="1" applyBorder="1" applyAlignment="1">
      <alignment vertical="center"/>
    </xf>
    <xf numFmtId="4" fontId="35" fillId="20" borderId="2" xfId="3" applyNumberFormat="1" applyFont="1" applyFill="1" applyBorder="1" applyAlignment="1">
      <alignment vertical="center"/>
    </xf>
    <xf numFmtId="0" fontId="33" fillId="20" borderId="1" xfId="3" applyFont="1" applyFill="1" applyBorder="1" applyAlignment="1">
      <alignment horizontal="left" vertical="center" wrapText="1"/>
    </xf>
    <xf numFmtId="0" fontId="35" fillId="20" borderId="2" xfId="3" applyFont="1" applyFill="1" applyBorder="1" applyAlignment="1">
      <alignment horizontal="left" vertical="center" wrapText="1"/>
    </xf>
    <xf numFmtId="0" fontId="35" fillId="20" borderId="21" xfId="3" applyFont="1" applyFill="1" applyBorder="1" applyAlignment="1">
      <alignment vertical="center"/>
    </xf>
    <xf numFmtId="4" fontId="43" fillId="21" borderId="5" xfId="0" quotePrefix="1" applyNumberFormat="1" applyFont="1" applyFill="1" applyBorder="1" applyAlignment="1">
      <alignment horizontal="right"/>
    </xf>
    <xf numFmtId="0" fontId="30" fillId="0" borderId="0" xfId="0" quotePrefix="1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" fillId="0" borderId="0" xfId="0" applyFont="1"/>
    <xf numFmtId="4" fontId="42" fillId="22" borderId="54" xfId="0" quotePrefix="1" applyNumberFormat="1" applyFont="1" applyFill="1" applyBorder="1" applyAlignment="1">
      <alignment horizontal="right"/>
    </xf>
    <xf numFmtId="4" fontId="42" fillId="22" borderId="25" xfId="0" quotePrefix="1" applyNumberFormat="1" applyFont="1" applyFill="1" applyBorder="1" applyAlignment="1">
      <alignment horizontal="right"/>
    </xf>
    <xf numFmtId="0" fontId="32" fillId="0" borderId="0" xfId="16" applyFont="1" applyAlignment="1">
      <alignment horizontal="center" vertical="center" wrapText="1"/>
    </xf>
    <xf numFmtId="0" fontId="35" fillId="0" borderId="0" xfId="3" applyFont="1" applyAlignment="1">
      <alignment horizontal="center" vertical="center" wrapText="1"/>
    </xf>
    <xf numFmtId="0" fontId="35" fillId="0" borderId="0" xfId="3" applyFont="1" applyAlignment="1">
      <alignment vertical="center" wrapText="1"/>
    </xf>
    <xf numFmtId="4" fontId="35" fillId="0" borderId="0" xfId="3" applyNumberFormat="1" applyFont="1" applyAlignment="1">
      <alignment vertical="center" wrapText="1"/>
    </xf>
    <xf numFmtId="0" fontId="45" fillId="0" borderId="0" xfId="4" applyFont="1" applyAlignment="1">
      <alignment horizontal="right" vertical="center"/>
    </xf>
    <xf numFmtId="4" fontId="2" fillId="0" borderId="0" xfId="4" applyNumberFormat="1" applyAlignment="1">
      <alignment vertical="center"/>
    </xf>
    <xf numFmtId="0" fontId="39" fillId="0" borderId="58" xfId="3" applyFont="1" applyBorder="1" applyAlignment="1">
      <alignment horizontal="center" vertical="center" wrapText="1"/>
    </xf>
    <xf numFmtId="4" fontId="38" fillId="19" borderId="1" xfId="60" applyNumberFormat="1" applyFont="1" applyFill="1" applyBorder="1" applyAlignment="1">
      <alignment horizontal="right" vertical="center"/>
    </xf>
    <xf numFmtId="4" fontId="1" fillId="0" borderId="1" xfId="60" applyNumberFormat="1" applyFont="1" applyBorder="1" applyAlignment="1">
      <alignment horizontal="right" vertical="center"/>
    </xf>
    <xf numFmtId="4" fontId="1" fillId="0" borderId="3" xfId="60" applyNumberFormat="1" applyFont="1" applyBorder="1" applyAlignment="1">
      <alignment horizontal="right" vertical="center"/>
    </xf>
    <xf numFmtId="4" fontId="46" fillId="19" borderId="24" xfId="60" applyNumberFormat="1" applyFont="1" applyFill="1" applyBorder="1" applyAlignment="1">
      <alignment horizontal="right" vertical="center" wrapText="1"/>
    </xf>
    <xf numFmtId="4" fontId="46" fillId="19" borderId="24" xfId="60" applyNumberFormat="1" applyFont="1" applyFill="1" applyBorder="1" applyAlignment="1">
      <alignment horizontal="right" vertical="center"/>
    </xf>
    <xf numFmtId="4" fontId="1" fillId="0" borderId="1" xfId="60" quotePrefix="1" applyNumberFormat="1" applyFont="1" applyBorder="1" applyAlignment="1">
      <alignment horizontal="right" vertical="center"/>
    </xf>
    <xf numFmtId="4" fontId="46" fillId="19" borderId="24" xfId="60" quotePrefix="1" applyNumberFormat="1" applyFont="1" applyFill="1" applyBorder="1" applyAlignment="1">
      <alignment horizontal="right" vertical="center"/>
    </xf>
    <xf numFmtId="0" fontId="37" fillId="18" borderId="0" xfId="16" applyFont="1" applyFill="1" applyAlignment="1">
      <alignment horizontal="center" vertical="center" wrapText="1"/>
    </xf>
    <xf numFmtId="0" fontId="46" fillId="0" borderId="2" xfId="3" applyFont="1" applyBorder="1" applyAlignment="1">
      <alignment vertical="center" wrapText="1"/>
    </xf>
    <xf numFmtId="4" fontId="46" fillId="0" borderId="2" xfId="3" applyNumberFormat="1" applyFont="1" applyBorder="1" applyAlignment="1">
      <alignment vertical="center" wrapText="1"/>
    </xf>
    <xf numFmtId="4" fontId="46" fillId="0" borderId="28" xfId="3" applyNumberFormat="1" applyFont="1" applyBorder="1" applyAlignment="1">
      <alignment vertical="center" wrapText="1"/>
    </xf>
    <xf numFmtId="0" fontId="46" fillId="0" borderId="38" xfId="3" applyFont="1" applyBorder="1" applyAlignment="1">
      <alignment horizontal="center" vertical="center"/>
    </xf>
    <xf numFmtId="0" fontId="46" fillId="0" borderId="5" xfId="3" applyFont="1" applyBorder="1" applyAlignment="1">
      <alignment horizontal="center" vertical="center"/>
    </xf>
    <xf numFmtId="0" fontId="46" fillId="0" borderId="1" xfId="3" applyFont="1" applyBorder="1" applyAlignment="1">
      <alignment vertical="center" wrapText="1"/>
    </xf>
    <xf numFmtId="4" fontId="47" fillId="0" borderId="1" xfId="3" applyNumberFormat="1" applyFont="1" applyBorder="1" applyAlignment="1">
      <alignment vertical="center" wrapText="1"/>
    </xf>
    <xf numFmtId="4" fontId="47" fillId="0" borderId="22" xfId="3" applyNumberFormat="1" applyFont="1" applyBorder="1" applyAlignment="1">
      <alignment vertical="center" wrapText="1"/>
    </xf>
    <xf numFmtId="4" fontId="46" fillId="0" borderId="1" xfId="3" applyNumberFormat="1" applyFont="1" applyBorder="1" applyAlignment="1">
      <alignment vertical="center" wrapText="1"/>
    </xf>
    <xf numFmtId="4" fontId="46" fillId="0" borderId="24" xfId="3" applyNumberFormat="1" applyFont="1" applyBorder="1" applyAlignment="1">
      <alignment vertical="center" wrapText="1"/>
    </xf>
    <xf numFmtId="4" fontId="46" fillId="0" borderId="25" xfId="3" applyNumberFormat="1" applyFont="1" applyBorder="1" applyAlignment="1">
      <alignment vertical="center" wrapText="1"/>
    </xf>
    <xf numFmtId="0" fontId="47" fillId="0" borderId="38" xfId="3" applyFont="1" applyBorder="1" applyAlignment="1">
      <alignment horizontal="center" vertical="center"/>
    </xf>
    <xf numFmtId="0" fontId="47" fillId="0" borderId="21" xfId="3" applyFont="1" applyBorder="1" applyAlignment="1">
      <alignment horizontal="center" vertical="center" wrapText="1"/>
    </xf>
    <xf numFmtId="4" fontId="46" fillId="0" borderId="22" xfId="3" applyNumberFormat="1" applyFont="1" applyBorder="1" applyAlignment="1">
      <alignment vertical="center" wrapText="1"/>
    </xf>
    <xf numFmtId="0" fontId="37" fillId="0" borderId="0" xfId="16" applyFont="1" applyAlignment="1">
      <alignment horizontal="center" vertical="center" wrapText="1"/>
    </xf>
    <xf numFmtId="4" fontId="47" fillId="0" borderId="2" xfId="3" applyNumberFormat="1" applyFont="1" applyBorder="1" applyAlignment="1">
      <alignment vertical="center" wrapText="1"/>
    </xf>
    <xf numFmtId="0" fontId="47" fillId="0" borderId="1" xfId="3" applyFont="1" applyBorder="1" applyAlignment="1">
      <alignment vertical="center" wrapText="1"/>
    </xf>
    <xf numFmtId="0" fontId="47" fillId="0" borderId="23" xfId="3" applyFont="1" applyBorder="1" applyAlignment="1">
      <alignment horizontal="center" vertical="center" wrapText="1"/>
    </xf>
    <xf numFmtId="0" fontId="47" fillId="0" borderId="24" xfId="3" applyFont="1" applyBorder="1" applyAlignment="1">
      <alignment vertical="center" wrapText="1"/>
    </xf>
    <xf numFmtId="4" fontId="47" fillId="0" borderId="24" xfId="3" applyNumberFormat="1" applyFont="1" applyBorder="1" applyAlignment="1">
      <alignment vertical="center" wrapText="1"/>
    </xf>
    <xf numFmtId="4" fontId="47" fillId="0" borderId="32" xfId="3" applyNumberFormat="1" applyFont="1" applyBorder="1" applyAlignment="1">
      <alignment vertical="center" wrapText="1"/>
    </xf>
    <xf numFmtId="4" fontId="46" fillId="0" borderId="59" xfId="3" applyNumberFormat="1" applyFont="1" applyBorder="1" applyAlignment="1">
      <alignment vertical="center" wrapText="1"/>
    </xf>
    <xf numFmtId="4" fontId="47" fillId="0" borderId="59" xfId="3" applyNumberFormat="1" applyFont="1" applyBorder="1" applyAlignment="1">
      <alignment vertical="center" wrapText="1"/>
    </xf>
    <xf numFmtId="4" fontId="47" fillId="0" borderId="60" xfId="3" applyNumberFormat="1" applyFont="1" applyBorder="1" applyAlignment="1">
      <alignment vertical="center" wrapText="1"/>
    </xf>
    <xf numFmtId="4" fontId="49" fillId="0" borderId="32" xfId="3" applyNumberFormat="1" applyFont="1" applyBorder="1" applyAlignment="1">
      <alignment vertical="center" wrapText="1"/>
    </xf>
    <xf numFmtId="4" fontId="49" fillId="0" borderId="57" xfId="3" applyNumberFormat="1" applyFont="1" applyBorder="1" applyAlignment="1">
      <alignment vertical="center" wrapText="1"/>
    </xf>
    <xf numFmtId="0" fontId="46" fillId="0" borderId="27" xfId="3" applyFont="1" applyBorder="1" applyAlignment="1">
      <alignment horizontal="left" vertical="center" wrapText="1"/>
    </xf>
    <xf numFmtId="4" fontId="46" fillId="0" borderId="2" xfId="3" applyNumberFormat="1" applyFont="1" applyBorder="1" applyAlignment="1">
      <alignment horizontal="right" vertical="center" wrapText="1"/>
    </xf>
    <xf numFmtId="0" fontId="47" fillId="0" borderId="21" xfId="3" applyFont="1" applyBorder="1" applyAlignment="1">
      <alignment horizontal="left" vertical="center" wrapText="1"/>
    </xf>
    <xf numFmtId="4" fontId="47" fillId="0" borderId="1" xfId="3" applyNumberFormat="1" applyFont="1" applyBorder="1" applyAlignment="1">
      <alignment horizontal="right" vertical="center" wrapText="1"/>
    </xf>
    <xf numFmtId="0" fontId="47" fillId="0" borderId="21" xfId="3" applyFont="1" applyBorder="1" applyAlignment="1">
      <alignment horizontal="center" vertical="center"/>
    </xf>
    <xf numFmtId="0" fontId="47" fillId="0" borderId="1" xfId="3" applyFont="1" applyBorder="1" applyAlignment="1">
      <alignment horizontal="center" vertical="center"/>
    </xf>
    <xf numFmtId="0" fontId="47" fillId="0" borderId="26" xfId="3" applyFont="1" applyBorder="1" applyAlignment="1">
      <alignment horizontal="center" vertical="center" wrapText="1"/>
    </xf>
    <xf numFmtId="0" fontId="47" fillId="0" borderId="4" xfId="3" applyFont="1" applyBorder="1" applyAlignment="1">
      <alignment horizontal="center" vertical="center" wrapText="1"/>
    </xf>
    <xf numFmtId="0" fontId="47" fillId="0" borderId="4" xfId="3" applyFont="1" applyBorder="1" applyAlignment="1">
      <alignment vertical="center" wrapText="1"/>
    </xf>
    <xf numFmtId="4" fontId="47" fillId="0" borderId="4" xfId="3" applyNumberFormat="1" applyFont="1" applyBorder="1" applyAlignment="1">
      <alignment vertical="center" wrapText="1"/>
    </xf>
    <xf numFmtId="4" fontId="47" fillId="0" borderId="16" xfId="3" applyNumberFormat="1" applyFont="1" applyBorder="1" applyAlignment="1">
      <alignment vertical="center" wrapText="1"/>
    </xf>
    <xf numFmtId="0" fontId="46" fillId="0" borderId="16" xfId="3" applyFont="1" applyBorder="1" applyAlignment="1">
      <alignment vertical="center" wrapText="1"/>
    </xf>
    <xf numFmtId="0" fontId="47" fillId="0" borderId="31" xfId="3" applyFont="1" applyBorder="1" applyAlignment="1">
      <alignment vertical="center" wrapText="1"/>
    </xf>
    <xf numFmtId="4" fontId="47" fillId="0" borderId="31" xfId="3" applyNumberFormat="1" applyFont="1" applyBorder="1" applyAlignment="1">
      <alignment vertical="center" wrapText="1"/>
    </xf>
    <xf numFmtId="4" fontId="46" fillId="0" borderId="18" xfId="3" applyNumberFormat="1" applyFont="1" applyBorder="1" applyAlignment="1">
      <alignment vertical="center" wrapText="1"/>
    </xf>
    <xf numFmtId="4" fontId="46" fillId="0" borderId="31" xfId="3" applyNumberFormat="1" applyFont="1" applyBorder="1" applyAlignment="1">
      <alignment vertical="center" wrapText="1"/>
    </xf>
    <xf numFmtId="4" fontId="47" fillId="0" borderId="2" xfId="3" applyNumberFormat="1" applyFont="1" applyBorder="1" applyAlignment="1">
      <alignment horizontal="right" vertical="center" wrapText="1"/>
    </xf>
    <xf numFmtId="0" fontId="45" fillId="0" borderId="35" xfId="3" applyFont="1" applyBorder="1" applyAlignment="1">
      <alignment horizontal="center" vertical="center" wrapText="1"/>
    </xf>
    <xf numFmtId="0" fontId="45" fillId="0" borderId="32" xfId="3" applyFont="1" applyBorder="1" applyAlignment="1">
      <alignment vertical="center" wrapText="1"/>
    </xf>
    <xf numFmtId="4" fontId="45" fillId="0" borderId="32" xfId="3" applyNumberFormat="1" applyFont="1" applyBorder="1" applyAlignment="1">
      <alignment vertical="center" wrapText="1"/>
    </xf>
    <xf numFmtId="0" fontId="2" fillId="0" borderId="23" xfId="3" applyFont="1" applyBorder="1" applyAlignment="1">
      <alignment horizontal="center" vertical="center" wrapText="1"/>
    </xf>
    <xf numFmtId="0" fontId="2" fillId="0" borderId="24" xfId="3" applyFont="1" applyBorder="1" applyAlignment="1">
      <alignment vertical="center" wrapText="1"/>
    </xf>
    <xf numFmtId="4" fontId="45" fillId="0" borderId="24" xfId="3" applyNumberFormat="1" applyFont="1" applyBorder="1" applyAlignment="1">
      <alignment vertical="center" wrapText="1"/>
    </xf>
    <xf numFmtId="0" fontId="32" fillId="0" borderId="0" xfId="60" quotePrefix="1" applyFont="1" applyAlignment="1">
      <alignment horizontal="left" wrapText="1"/>
    </xf>
    <xf numFmtId="0" fontId="36" fillId="0" borderId="0" xfId="60" applyFont="1" applyAlignment="1">
      <alignment wrapText="1"/>
    </xf>
    <xf numFmtId="4" fontId="43" fillId="21" borderId="22" xfId="0" quotePrefix="1" applyNumberFormat="1" applyFont="1" applyFill="1" applyBorder="1" applyAlignment="1">
      <alignment horizontal="right"/>
    </xf>
    <xf numFmtId="4" fontId="46" fillId="0" borderId="32" xfId="3" applyNumberFormat="1" applyFont="1" applyBorder="1" applyAlignment="1">
      <alignment vertical="center" wrapText="1"/>
    </xf>
    <xf numFmtId="0" fontId="33" fillId="0" borderId="27" xfId="3" applyFont="1" applyBorder="1" applyAlignment="1">
      <alignment horizontal="left" vertical="center" wrapText="1"/>
    </xf>
    <xf numFmtId="0" fontId="33" fillId="0" borderId="2" xfId="3" applyFont="1" applyBorder="1" applyAlignment="1">
      <alignment vertical="center" wrapText="1"/>
    </xf>
    <xf numFmtId="3" fontId="33" fillId="0" borderId="2" xfId="3" applyNumberFormat="1" applyFont="1" applyBorder="1" applyAlignment="1">
      <alignment vertical="center" wrapText="1"/>
    </xf>
    <xf numFmtId="4" fontId="38" fillId="19" borderId="3" xfId="60" applyNumberFormat="1" applyFont="1" applyFill="1" applyBorder="1" applyAlignment="1">
      <alignment horizontal="right" vertical="center"/>
    </xf>
    <xf numFmtId="4" fontId="46" fillId="19" borderId="41" xfId="60" applyNumberFormat="1" applyFont="1" applyFill="1" applyBorder="1" applyAlignment="1">
      <alignment horizontal="right" vertical="center" wrapText="1"/>
    </xf>
    <xf numFmtId="4" fontId="37" fillId="0" borderId="16" xfId="60" applyNumberFormat="1" applyFont="1" applyBorder="1" applyAlignment="1">
      <alignment horizontal="right" vertical="center"/>
    </xf>
    <xf numFmtId="0" fontId="38" fillId="0" borderId="17" xfId="60" applyFont="1" applyBorder="1" applyAlignment="1">
      <alignment horizontal="center" vertical="center" wrapText="1"/>
    </xf>
    <xf numFmtId="0" fontId="38" fillId="0" borderId="20" xfId="60" applyFont="1" applyBorder="1" applyAlignment="1">
      <alignment horizontal="center" vertical="center" wrapText="1"/>
    </xf>
    <xf numFmtId="4" fontId="47" fillId="0" borderId="31" xfId="3" applyNumberFormat="1" applyFont="1" applyBorder="1" applyAlignment="1">
      <alignment horizontal="right" vertical="center" wrapText="1"/>
    </xf>
    <xf numFmtId="0" fontId="26" fillId="0" borderId="49" xfId="4" applyFont="1" applyBorder="1" applyAlignment="1">
      <alignment vertical="center"/>
    </xf>
    <xf numFmtId="4" fontId="47" fillId="0" borderId="4" xfId="3" applyNumberFormat="1" applyFont="1" applyBorder="1" applyAlignment="1">
      <alignment horizontal="right" vertical="center" wrapText="1"/>
    </xf>
    <xf numFmtId="4" fontId="47" fillId="0" borderId="16" xfId="3" applyNumberFormat="1" applyFont="1" applyBorder="1" applyAlignment="1">
      <alignment horizontal="right" vertical="center" wrapText="1"/>
    </xf>
    <xf numFmtId="4" fontId="46" fillId="0" borderId="18" xfId="3" applyNumberFormat="1" applyFont="1" applyBorder="1" applyAlignment="1">
      <alignment horizontal="right" vertical="center" wrapText="1"/>
    </xf>
    <xf numFmtId="4" fontId="45" fillId="0" borderId="24" xfId="3" applyNumberFormat="1" applyFont="1" applyBorder="1" applyAlignment="1">
      <alignment horizontal="right" vertical="center" wrapText="1"/>
    </xf>
    <xf numFmtId="4" fontId="33" fillId="0" borderId="1" xfId="3" applyNumberFormat="1" applyFont="1" applyBorder="1" applyAlignment="1">
      <alignment horizontal="right" vertical="center"/>
    </xf>
    <xf numFmtId="4" fontId="35" fillId="20" borderId="1" xfId="3" applyNumberFormat="1" applyFont="1" applyFill="1" applyBorder="1" applyAlignment="1">
      <alignment horizontal="right" vertical="center"/>
    </xf>
    <xf numFmtId="4" fontId="33" fillId="0" borderId="1" xfId="3" applyNumberFormat="1" applyFont="1" applyBorder="1" applyAlignment="1">
      <alignment horizontal="right" vertical="center" wrapText="1"/>
    </xf>
    <xf numFmtId="4" fontId="33" fillId="0" borderId="4" xfId="3" applyNumberFormat="1" applyFont="1" applyBorder="1" applyAlignment="1">
      <alignment horizontal="right" vertical="center" wrapText="1"/>
    </xf>
    <xf numFmtId="4" fontId="35" fillId="20" borderId="2" xfId="3" applyNumberFormat="1" applyFont="1" applyFill="1" applyBorder="1" applyAlignment="1">
      <alignment horizontal="right" vertical="center"/>
    </xf>
    <xf numFmtId="4" fontId="34" fillId="0" borderId="16" xfId="3" applyNumberFormat="1" applyFont="1" applyBorder="1" applyAlignment="1">
      <alignment horizontal="right" vertical="center"/>
    </xf>
    <xf numFmtId="4" fontId="35" fillId="0" borderId="1" xfId="3" applyNumberFormat="1" applyFont="1" applyBorder="1" applyAlignment="1">
      <alignment horizontal="right" vertical="center"/>
    </xf>
    <xf numFmtId="0" fontId="33" fillId="0" borderId="61" xfId="3" applyFont="1" applyBorder="1" applyAlignment="1">
      <alignment horizontal="left" vertical="center"/>
    </xf>
    <xf numFmtId="0" fontId="33" fillId="0" borderId="62" xfId="3" applyFont="1" applyBorder="1" applyAlignment="1">
      <alignment vertical="center" wrapText="1"/>
    </xf>
    <xf numFmtId="4" fontId="33" fillId="0" borderId="62" xfId="3" applyNumberFormat="1" applyFont="1" applyBorder="1" applyAlignment="1">
      <alignment vertical="center" wrapText="1"/>
    </xf>
    <xf numFmtId="4" fontId="35" fillId="0" borderId="62" xfId="3" applyNumberFormat="1" applyFont="1" applyBorder="1" applyAlignment="1">
      <alignment vertical="center"/>
    </xf>
    <xf numFmtId="0" fontId="36" fillId="0" borderId="63" xfId="4" applyFont="1" applyBorder="1" applyAlignment="1">
      <alignment vertical="center"/>
    </xf>
    <xf numFmtId="0" fontId="36" fillId="0" borderId="26" xfId="4" applyFont="1" applyBorder="1" applyAlignment="1">
      <alignment horizontal="left" vertical="center"/>
    </xf>
    <xf numFmtId="0" fontId="36" fillId="0" borderId="4" xfId="4" applyFont="1" applyBorder="1" applyAlignment="1">
      <alignment vertical="center"/>
    </xf>
    <xf numFmtId="3" fontId="36" fillId="0" borderId="4" xfId="4" applyNumberFormat="1" applyFont="1" applyBorder="1" applyAlignment="1">
      <alignment vertical="center"/>
    </xf>
    <xf numFmtId="4" fontId="34" fillId="0" borderId="66" xfId="3" applyNumberFormat="1" applyFont="1" applyBorder="1" applyAlignment="1">
      <alignment vertical="center"/>
    </xf>
    <xf numFmtId="0" fontId="36" fillId="0" borderId="67" xfId="4" applyFont="1" applyBorder="1" applyAlignment="1">
      <alignment vertical="center"/>
    </xf>
    <xf numFmtId="4" fontId="36" fillId="0" borderId="67" xfId="4" applyNumberFormat="1" applyFont="1" applyBorder="1" applyAlignment="1">
      <alignment vertical="center"/>
    </xf>
    <xf numFmtId="49" fontId="47" fillId="0" borderId="26" xfId="3" applyNumberFormat="1" applyFont="1" applyBorder="1" applyAlignment="1">
      <alignment horizontal="left" vertical="center" wrapText="1"/>
    </xf>
    <xf numFmtId="0" fontId="45" fillId="23" borderId="24" xfId="0" applyFont="1" applyFill="1" applyBorder="1" applyAlignment="1">
      <alignment horizontal="left" vertical="center" wrapText="1"/>
    </xf>
    <xf numFmtId="4" fontId="50" fillId="23" borderId="24" xfId="0" applyNumberFormat="1" applyFont="1" applyFill="1" applyBorder="1" applyAlignment="1">
      <alignment horizontal="right"/>
    </xf>
    <xf numFmtId="0" fontId="39" fillId="0" borderId="71" xfId="3" applyFont="1" applyBorder="1" applyAlignment="1">
      <alignment horizontal="center" vertical="center" wrapText="1"/>
    </xf>
    <xf numFmtId="4" fontId="46" fillId="0" borderId="72" xfId="3" applyNumberFormat="1" applyFont="1" applyBorder="1" applyAlignment="1">
      <alignment horizontal="right" vertical="center" wrapText="1"/>
    </xf>
    <xf numFmtId="4" fontId="47" fillId="0" borderId="5" xfId="3" applyNumberFormat="1" applyFont="1" applyBorder="1" applyAlignment="1">
      <alignment horizontal="right" vertical="center" wrapText="1"/>
    </xf>
    <xf numFmtId="4" fontId="47" fillId="0" borderId="73" xfId="3" applyNumberFormat="1" applyFont="1" applyBorder="1" applyAlignment="1">
      <alignment horizontal="right" vertical="center" wrapText="1"/>
    </xf>
    <xf numFmtId="0" fontId="39" fillId="0" borderId="68" xfId="3" applyFont="1" applyBorder="1" applyAlignment="1">
      <alignment horizontal="center" vertical="center" wrapText="1"/>
    </xf>
    <xf numFmtId="4" fontId="46" fillId="0" borderId="76" xfId="3" applyNumberFormat="1" applyFont="1" applyBorder="1" applyAlignment="1">
      <alignment horizontal="right" vertical="center" wrapText="1"/>
    </xf>
    <xf numFmtId="4" fontId="47" fillId="0" borderId="77" xfId="3" applyNumberFormat="1" applyFont="1" applyBorder="1" applyAlignment="1">
      <alignment horizontal="right" vertical="center" wrapText="1"/>
    </xf>
    <xf numFmtId="4" fontId="47" fillId="0" borderId="78" xfId="3" applyNumberFormat="1" applyFont="1" applyBorder="1" applyAlignment="1">
      <alignment horizontal="right" vertical="center" wrapText="1"/>
    </xf>
    <xf numFmtId="4" fontId="47" fillId="18" borderId="24" xfId="0" applyNumberFormat="1" applyFont="1" applyFill="1" applyBorder="1"/>
    <xf numFmtId="0" fontId="1" fillId="0" borderId="40" xfId="4" applyFont="1" applyBorder="1" applyAlignment="1">
      <alignment horizontal="left" vertical="center"/>
    </xf>
    <xf numFmtId="3" fontId="1" fillId="0" borderId="40" xfId="4" applyNumberFormat="1" applyFont="1" applyBorder="1" applyAlignment="1">
      <alignment vertical="center"/>
    </xf>
    <xf numFmtId="4" fontId="1" fillId="0" borderId="79" xfId="4" applyNumberFormat="1" applyFont="1" applyBorder="1" applyAlignment="1">
      <alignment vertical="center"/>
    </xf>
    <xf numFmtId="0" fontId="36" fillId="20" borderId="0" xfId="4" applyFont="1" applyFill="1" applyAlignment="1">
      <alignment vertical="center"/>
    </xf>
    <xf numFmtId="4" fontId="33" fillId="20" borderId="1" xfId="3" applyNumberFormat="1" applyFont="1" applyFill="1" applyBorder="1" applyAlignment="1">
      <alignment vertical="center" wrapText="1"/>
    </xf>
    <xf numFmtId="4" fontId="33" fillId="20" borderId="1" xfId="3" applyNumberFormat="1" applyFont="1" applyFill="1" applyBorder="1" applyAlignment="1">
      <alignment horizontal="right" vertical="center"/>
    </xf>
    <xf numFmtId="4" fontId="33" fillId="0" borderId="0" xfId="3" applyNumberFormat="1" applyFont="1" applyAlignment="1">
      <alignment vertical="center" wrapText="1"/>
    </xf>
    <xf numFmtId="4" fontId="48" fillId="0" borderId="1" xfId="3" applyNumberFormat="1" applyFont="1" applyBorder="1" applyAlignment="1">
      <alignment vertical="center"/>
    </xf>
    <xf numFmtId="4" fontId="48" fillId="0" borderId="1" xfId="3" applyNumberFormat="1" applyFont="1" applyBorder="1" applyAlignment="1">
      <alignment vertical="center" wrapText="1"/>
    </xf>
    <xf numFmtId="4" fontId="47" fillId="0" borderId="0" xfId="3" applyNumberFormat="1" applyFont="1" applyAlignment="1">
      <alignment vertical="center" wrapText="1"/>
    </xf>
    <xf numFmtId="4" fontId="1" fillId="0" borderId="0" xfId="60" applyNumberFormat="1" applyFont="1"/>
    <xf numFmtId="0" fontId="43" fillId="0" borderId="29" xfId="3" applyFont="1" applyBorder="1" applyAlignment="1">
      <alignment horizontal="left" vertical="center" wrapText="1"/>
    </xf>
    <xf numFmtId="4" fontId="51" fillId="0" borderId="16" xfId="3" applyNumberFormat="1" applyFont="1" applyBorder="1" applyAlignment="1">
      <alignment vertical="center" wrapText="1"/>
    </xf>
    <xf numFmtId="4" fontId="51" fillId="0" borderId="80" xfId="3" applyNumberFormat="1" applyFont="1" applyBorder="1" applyAlignment="1">
      <alignment vertical="center" wrapText="1"/>
    </xf>
    <xf numFmtId="0" fontId="46" fillId="0" borderId="30" xfId="3" applyFont="1" applyBorder="1" applyAlignment="1">
      <alignment horizontal="center" vertical="center"/>
    </xf>
    <xf numFmtId="0" fontId="47" fillId="0" borderId="31" xfId="3" applyFont="1" applyBorder="1" applyAlignment="1">
      <alignment horizontal="center" vertical="center"/>
    </xf>
    <xf numFmtId="4" fontId="32" fillId="0" borderId="0" xfId="4" applyNumberFormat="1" applyFont="1" applyAlignment="1">
      <alignment vertical="center"/>
    </xf>
    <xf numFmtId="0" fontId="43" fillId="0" borderId="16" xfId="3" applyFont="1" applyBorder="1" applyAlignment="1">
      <alignment vertical="center" wrapText="1"/>
    </xf>
    <xf numFmtId="0" fontId="46" fillId="0" borderId="73" xfId="3" applyFont="1" applyBorder="1" applyAlignment="1">
      <alignment horizontal="center" vertical="center"/>
    </xf>
    <xf numFmtId="0" fontId="46" fillId="0" borderId="4" xfId="3" applyFont="1" applyBorder="1" applyAlignment="1">
      <alignment vertical="center" wrapText="1"/>
    </xf>
    <xf numFmtId="4" fontId="47" fillId="0" borderId="81" xfId="3" applyNumberFormat="1" applyFont="1" applyBorder="1" applyAlignment="1">
      <alignment vertical="center" wrapText="1"/>
    </xf>
    <xf numFmtId="0" fontId="46" fillId="0" borderId="26" xfId="3" applyFont="1" applyBorder="1" applyAlignment="1">
      <alignment horizontal="center" vertical="center" wrapText="1"/>
    </xf>
    <xf numFmtId="4" fontId="46" fillId="0" borderId="4" xfId="3" applyNumberFormat="1" applyFont="1" applyBorder="1" applyAlignment="1">
      <alignment vertical="center" wrapText="1"/>
    </xf>
    <xf numFmtId="4" fontId="46" fillId="0" borderId="81" xfId="3" applyNumberFormat="1" applyFont="1" applyBorder="1" applyAlignment="1">
      <alignment vertical="center" wrapText="1"/>
    </xf>
    <xf numFmtId="4" fontId="36" fillId="0" borderId="0" xfId="60" applyNumberFormat="1" applyFont="1"/>
    <xf numFmtId="0" fontId="34" fillId="0" borderId="21" xfId="3" applyFont="1" applyBorder="1" applyAlignment="1">
      <alignment horizontal="left" vertical="center"/>
    </xf>
    <xf numFmtId="0" fontId="34" fillId="0" borderId="1" xfId="3" applyFont="1" applyBorder="1" applyAlignment="1">
      <alignment horizontal="left" vertical="center" wrapText="1"/>
    </xf>
    <xf numFmtId="4" fontId="34" fillId="0" borderId="1" xfId="3" applyNumberFormat="1" applyFont="1" applyBorder="1" applyAlignment="1">
      <alignment vertical="center"/>
    </xf>
    <xf numFmtId="0" fontId="32" fillId="0" borderId="0" xfId="4" applyFont="1" applyAlignment="1">
      <alignment vertical="center"/>
    </xf>
    <xf numFmtId="0" fontId="37" fillId="0" borderId="21" xfId="3" applyFont="1" applyBorder="1" applyAlignment="1">
      <alignment horizontal="left" vertical="center"/>
    </xf>
    <xf numFmtId="0" fontId="37" fillId="0" borderId="1" xfId="3" applyFont="1" applyBorder="1" applyAlignment="1">
      <alignment horizontal="left" vertical="center" wrapText="1"/>
    </xf>
    <xf numFmtId="4" fontId="37" fillId="0" borderId="1" xfId="3" applyNumberFormat="1" applyFont="1" applyBorder="1" applyAlignment="1">
      <alignment vertical="center"/>
    </xf>
    <xf numFmtId="0" fontId="46" fillId="0" borderId="82" xfId="3" applyFont="1" applyBorder="1" applyAlignment="1">
      <alignment horizontal="center" vertical="center"/>
    </xf>
    <xf numFmtId="0" fontId="46" fillId="0" borderId="83" xfId="3" applyFont="1" applyBorder="1" applyAlignment="1">
      <alignment vertical="center" wrapText="1"/>
    </xf>
    <xf numFmtId="0" fontId="46" fillId="0" borderId="1" xfId="3" applyFont="1" applyBorder="1" applyAlignment="1">
      <alignment horizontal="center" vertical="center"/>
    </xf>
    <xf numFmtId="0" fontId="42" fillId="0" borderId="0" xfId="16" applyFont="1" applyAlignment="1">
      <alignment horizontal="center" vertical="center" wrapText="1"/>
    </xf>
    <xf numFmtId="0" fontId="5" fillId="0" borderId="0" xfId="16" applyFont="1" applyAlignment="1">
      <alignment horizontal="left"/>
    </xf>
    <xf numFmtId="0" fontId="42" fillId="0" borderId="0" xfId="16" applyFont="1" applyAlignment="1">
      <alignment horizontal="left" vertical="center" wrapText="1"/>
    </xf>
    <xf numFmtId="0" fontId="44" fillId="0" borderId="0" xfId="0" applyFont="1" applyAlignment="1">
      <alignment horizontal="center" vertical="center" wrapText="1"/>
    </xf>
    <xf numFmtId="0" fontId="38" fillId="0" borderId="47" xfId="60" quotePrefix="1" applyFont="1" applyBorder="1" applyAlignment="1">
      <alignment horizontal="center" vertical="center" wrapText="1"/>
    </xf>
    <xf numFmtId="0" fontId="38" fillId="0" borderId="49" xfId="60" quotePrefix="1" applyFont="1" applyBorder="1" applyAlignment="1">
      <alignment horizontal="center" vertical="center" wrapText="1"/>
    </xf>
    <xf numFmtId="0" fontId="38" fillId="0" borderId="42" xfId="60" quotePrefix="1" applyFont="1" applyBorder="1" applyAlignment="1">
      <alignment horizontal="center" vertical="center" wrapText="1"/>
    </xf>
    <xf numFmtId="0" fontId="38" fillId="19" borderId="38" xfId="60" applyFont="1" applyFill="1" applyBorder="1" applyAlignment="1">
      <alignment horizontal="left" vertical="center" wrapText="1"/>
    </xf>
    <xf numFmtId="0" fontId="1" fillId="19" borderId="6" xfId="60" applyFont="1" applyFill="1" applyBorder="1" applyAlignment="1">
      <alignment vertical="center" wrapText="1"/>
    </xf>
    <xf numFmtId="0" fontId="1" fillId="19" borderId="6" xfId="60" applyFont="1" applyFill="1" applyBorder="1" applyAlignment="1">
      <alignment vertical="center"/>
    </xf>
    <xf numFmtId="0" fontId="1" fillId="0" borderId="38" xfId="60" applyFont="1" applyBorder="1" applyAlignment="1">
      <alignment horizontal="left" vertical="center" wrapText="1"/>
    </xf>
    <xf numFmtId="0" fontId="1" fillId="0" borderId="6" xfId="60" applyFont="1" applyBorder="1" applyAlignment="1">
      <alignment vertical="center" wrapText="1"/>
    </xf>
    <xf numFmtId="0" fontId="1" fillId="0" borderId="6" xfId="60" applyFont="1" applyBorder="1" applyAlignment="1">
      <alignment vertical="center"/>
    </xf>
    <xf numFmtId="0" fontId="32" fillId="18" borderId="50" xfId="60" applyFont="1" applyFill="1" applyBorder="1" applyAlignment="1">
      <alignment horizontal="center" vertical="center" wrapText="1"/>
    </xf>
    <xf numFmtId="0" fontId="1" fillId="0" borderId="38" xfId="60" quotePrefix="1" applyFont="1" applyBorder="1" applyAlignment="1">
      <alignment horizontal="left" vertical="center"/>
    </xf>
    <xf numFmtId="0" fontId="1" fillId="0" borderId="38" xfId="60" quotePrefix="1" applyFont="1" applyBorder="1" applyAlignment="1">
      <alignment horizontal="left" vertical="center" wrapText="1"/>
    </xf>
    <xf numFmtId="0" fontId="46" fillId="19" borderId="39" xfId="60" quotePrefix="1" applyFont="1" applyFill="1" applyBorder="1" applyAlignment="1">
      <alignment horizontal="left" vertical="center" wrapText="1"/>
    </xf>
    <xf numFmtId="0" fontId="47" fillId="19" borderId="40" xfId="60" applyFont="1" applyFill="1" applyBorder="1" applyAlignment="1">
      <alignment vertical="center" wrapText="1"/>
    </xf>
    <xf numFmtId="0" fontId="38" fillId="19" borderId="38" xfId="60" applyFont="1" applyFill="1" applyBorder="1" applyAlignment="1">
      <alignment horizontal="left" vertical="center"/>
    </xf>
    <xf numFmtId="0" fontId="38" fillId="19" borderId="6" xfId="60" applyFont="1" applyFill="1" applyBorder="1" applyAlignment="1">
      <alignment horizontal="left" vertical="center"/>
    </xf>
    <xf numFmtId="0" fontId="32" fillId="18" borderId="49" xfId="60" applyFont="1" applyFill="1" applyBorder="1" applyAlignment="1">
      <alignment horizontal="center" vertical="center" wrapText="1"/>
    </xf>
    <xf numFmtId="0" fontId="38" fillId="0" borderId="17" xfId="60" quotePrefix="1" applyFont="1" applyBorder="1" applyAlignment="1">
      <alignment horizontal="center" vertical="center" wrapText="1"/>
    </xf>
    <xf numFmtId="0" fontId="38" fillId="0" borderId="18" xfId="60" quotePrefix="1" applyFont="1" applyBorder="1" applyAlignment="1">
      <alignment horizontal="center" vertical="center" wrapText="1"/>
    </xf>
    <xf numFmtId="0" fontId="46" fillId="19" borderId="23" xfId="60" applyFont="1" applyFill="1" applyBorder="1" applyAlignment="1">
      <alignment horizontal="left" vertical="center" wrapText="1"/>
    </xf>
    <xf numFmtId="0" fontId="46" fillId="19" borderId="24" xfId="60" applyFont="1" applyFill="1" applyBorder="1" applyAlignment="1">
      <alignment horizontal="left" vertical="center" wrapText="1"/>
    </xf>
    <xf numFmtId="0" fontId="43" fillId="21" borderId="38" xfId="0" applyFont="1" applyFill="1" applyBorder="1" applyAlignment="1">
      <alignment horizontal="left" vertical="center" wrapText="1"/>
    </xf>
    <xf numFmtId="0" fontId="43" fillId="21" borderId="6" xfId="0" applyFont="1" applyFill="1" applyBorder="1" applyAlignment="1">
      <alignment horizontal="left" vertical="center" wrapText="1"/>
    </xf>
    <xf numFmtId="0" fontId="43" fillId="21" borderId="3" xfId="0" applyFont="1" applyFill="1" applyBorder="1" applyAlignment="1">
      <alignment horizontal="left" vertical="center" wrapText="1"/>
    </xf>
    <xf numFmtId="0" fontId="1" fillId="0" borderId="21" xfId="60" applyFont="1" applyBorder="1" applyAlignment="1">
      <alignment horizontal="left" vertical="center" wrapText="1"/>
    </xf>
    <xf numFmtId="0" fontId="1" fillId="0" borderId="1" xfId="60" applyFont="1" applyBorder="1" applyAlignment="1">
      <alignment horizontal="left" vertical="center" wrapText="1"/>
    </xf>
    <xf numFmtId="0" fontId="37" fillId="0" borderId="29" xfId="60" quotePrefix="1" applyFont="1" applyBorder="1" applyAlignment="1">
      <alignment horizontal="left" vertical="center" wrapText="1"/>
    </xf>
    <xf numFmtId="0" fontId="33" fillId="0" borderId="16" xfId="60" applyFont="1" applyBorder="1" applyAlignment="1">
      <alignment vertical="center" wrapText="1"/>
    </xf>
    <xf numFmtId="0" fontId="43" fillId="0" borderId="52" xfId="0" quotePrefix="1" applyFont="1" applyBorder="1" applyAlignment="1">
      <alignment horizontal="center" wrapText="1"/>
    </xf>
    <xf numFmtId="0" fontId="43" fillId="0" borderId="53" xfId="0" quotePrefix="1" applyFont="1" applyBorder="1" applyAlignment="1">
      <alignment horizontal="center" wrapText="1"/>
    </xf>
    <xf numFmtId="0" fontId="43" fillId="0" borderId="37" xfId="0" quotePrefix="1" applyFont="1" applyBorder="1" applyAlignment="1">
      <alignment horizontal="center" wrapText="1"/>
    </xf>
    <xf numFmtId="0" fontId="0" fillId="0" borderId="6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43" fillId="22" borderId="39" xfId="0" quotePrefix="1" applyFont="1" applyFill="1" applyBorder="1" applyAlignment="1">
      <alignment horizontal="left" vertical="center" wrapText="1"/>
    </xf>
    <xf numFmtId="0" fontId="2" fillId="22" borderId="40" xfId="0" applyFont="1" applyFill="1" applyBorder="1" applyAlignment="1">
      <alignment vertical="center" wrapText="1"/>
    </xf>
    <xf numFmtId="0" fontId="30" fillId="0" borderId="0" xfId="0" applyFont="1" applyAlignment="1">
      <alignment horizontal="center" vertical="center" wrapText="1"/>
    </xf>
    <xf numFmtId="0" fontId="32" fillId="18" borderId="46" xfId="60" applyFont="1" applyFill="1" applyBorder="1" applyAlignment="1">
      <alignment horizontal="center" vertical="center" wrapText="1"/>
    </xf>
    <xf numFmtId="0" fontId="32" fillId="0" borderId="49" xfId="60" quotePrefix="1" applyFont="1" applyBorder="1" applyAlignment="1">
      <alignment horizontal="center" vertical="center" wrapText="1"/>
    </xf>
    <xf numFmtId="0" fontId="46" fillId="0" borderId="39" xfId="3" applyFont="1" applyBorder="1" applyAlignment="1">
      <alignment horizontal="center" vertical="center"/>
    </xf>
    <xf numFmtId="0" fontId="46" fillId="0" borderId="40" xfId="3" applyFont="1" applyBorder="1" applyAlignment="1">
      <alignment horizontal="center" vertical="center"/>
    </xf>
    <xf numFmtId="0" fontId="46" fillId="0" borderId="41" xfId="3" applyFont="1" applyBorder="1" applyAlignment="1">
      <alignment horizontal="center" vertical="center"/>
    </xf>
    <xf numFmtId="0" fontId="38" fillId="0" borderId="47" xfId="4" applyFont="1" applyBorder="1" applyAlignment="1">
      <alignment horizontal="center" vertical="center" wrapText="1"/>
    </xf>
    <xf numFmtId="0" fontId="38" fillId="0" borderId="48" xfId="4" applyFont="1" applyBorder="1" applyAlignment="1">
      <alignment horizontal="center" vertical="center" wrapText="1"/>
    </xf>
    <xf numFmtId="0" fontId="38" fillId="0" borderId="19" xfId="4" applyFont="1" applyBorder="1" applyAlignment="1">
      <alignment horizontal="center" vertical="center" wrapText="1"/>
    </xf>
    <xf numFmtId="0" fontId="38" fillId="0" borderId="32" xfId="4" applyFont="1" applyBorder="1" applyAlignment="1">
      <alignment horizontal="center" vertical="center" wrapText="1"/>
    </xf>
    <xf numFmtId="0" fontId="38" fillId="0" borderId="42" xfId="3" applyFont="1" applyBorder="1" applyAlignment="1">
      <alignment horizontal="center" vertical="center" wrapText="1"/>
    </xf>
    <xf numFmtId="0" fontId="38" fillId="0" borderId="43" xfId="3" applyFont="1" applyBorder="1" applyAlignment="1">
      <alignment horizontal="center" vertical="center" wrapText="1"/>
    </xf>
    <xf numFmtId="0" fontId="46" fillId="0" borderId="23" xfId="3" applyFont="1" applyBorder="1" applyAlignment="1">
      <alignment horizontal="center" vertical="center"/>
    </xf>
    <xf numFmtId="0" fontId="46" fillId="0" borderId="24" xfId="3" applyFont="1" applyBorder="1" applyAlignment="1">
      <alignment horizontal="center" vertical="center"/>
    </xf>
    <xf numFmtId="0" fontId="46" fillId="0" borderId="38" xfId="3" applyFont="1" applyBorder="1" applyAlignment="1">
      <alignment horizontal="left" vertical="center" wrapText="1"/>
    </xf>
    <xf numFmtId="0" fontId="46" fillId="0" borderId="6" xfId="3" applyFont="1" applyBorder="1" applyAlignment="1">
      <alignment horizontal="left" vertical="center" wrapText="1"/>
    </xf>
    <xf numFmtId="0" fontId="40" fillId="0" borderId="42" xfId="60" applyFont="1" applyBorder="1" applyAlignment="1">
      <alignment horizontal="center" vertical="center" wrapText="1"/>
    </xf>
    <xf numFmtId="0" fontId="40" fillId="0" borderId="43" xfId="60" applyFont="1" applyBorder="1" applyAlignment="1">
      <alignment horizontal="center" vertical="center" wrapText="1"/>
    </xf>
    <xf numFmtId="0" fontId="40" fillId="0" borderId="34" xfId="60" applyFont="1" applyBorder="1" applyAlignment="1">
      <alignment horizontal="center" vertical="center" wrapText="1"/>
    </xf>
    <xf numFmtId="0" fontId="40" fillId="0" borderId="36" xfId="60" applyFont="1" applyBorder="1" applyAlignment="1">
      <alignment horizontal="center" vertical="center" wrapText="1"/>
    </xf>
    <xf numFmtId="0" fontId="38" fillId="0" borderId="19" xfId="60" applyFont="1" applyBorder="1" applyAlignment="1">
      <alignment horizontal="center" vertical="center" wrapText="1"/>
    </xf>
    <xf numFmtId="0" fontId="38" fillId="0" borderId="32" xfId="60" applyFont="1" applyBorder="1" applyAlignment="1">
      <alignment horizontal="center" vertical="center" wrapText="1"/>
    </xf>
    <xf numFmtId="0" fontId="46" fillId="0" borderId="44" xfId="3" applyFont="1" applyBorder="1" applyAlignment="1">
      <alignment horizontal="left" vertical="center"/>
    </xf>
    <xf numFmtId="0" fontId="46" fillId="0" borderId="45" xfId="3" applyFont="1" applyBorder="1" applyAlignment="1">
      <alignment horizontal="left" vertical="center"/>
    </xf>
    <xf numFmtId="0" fontId="37" fillId="18" borderId="0" xfId="16" applyFont="1" applyFill="1" applyAlignment="1">
      <alignment horizontal="center" vertical="center" wrapText="1"/>
    </xf>
    <xf numFmtId="0" fontId="46" fillId="0" borderId="3" xfId="3" applyFont="1" applyBorder="1" applyAlignment="1">
      <alignment horizontal="left" vertical="center" wrapText="1"/>
    </xf>
    <xf numFmtId="0" fontId="32" fillId="18" borderId="50" xfId="16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38" fillId="0" borderId="19" xfId="4" applyFont="1" applyBorder="1" applyAlignment="1">
      <alignment horizontal="center" vertical="center"/>
    </xf>
    <xf numFmtId="0" fontId="38" fillId="0" borderId="32" xfId="4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8" fillId="0" borderId="43" xfId="3" applyFont="1" applyBorder="1" applyAlignment="1">
      <alignment horizontal="center" vertical="center"/>
    </xf>
    <xf numFmtId="0" fontId="38" fillId="0" borderId="33" xfId="60" applyFont="1" applyBorder="1" applyAlignment="1">
      <alignment horizontal="center" vertical="center"/>
    </xf>
    <xf numFmtId="0" fontId="38" fillId="0" borderId="35" xfId="60" applyFont="1" applyBorder="1" applyAlignment="1">
      <alignment horizontal="center" vertical="center"/>
    </xf>
    <xf numFmtId="0" fontId="46" fillId="0" borderId="52" xfId="3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43" fillId="0" borderId="37" xfId="0" applyFont="1" applyBorder="1" applyAlignment="1">
      <alignment horizontal="center" vertical="center"/>
    </xf>
    <xf numFmtId="0" fontId="32" fillId="18" borderId="0" xfId="16" applyFont="1" applyFill="1" applyAlignment="1">
      <alignment horizontal="center" vertical="center" wrapText="1"/>
    </xf>
    <xf numFmtId="0" fontId="38" fillId="0" borderId="33" xfId="4" applyFont="1" applyBorder="1" applyAlignment="1">
      <alignment horizontal="center" vertical="center" wrapText="1"/>
    </xf>
    <xf numFmtId="0" fontId="38" fillId="0" borderId="35" xfId="4" applyFont="1" applyBorder="1" applyAlignment="1">
      <alignment horizontal="center" vertical="center" wrapText="1"/>
    </xf>
    <xf numFmtId="0" fontId="40" fillId="0" borderId="56" xfId="60" applyFont="1" applyBorder="1" applyAlignment="1">
      <alignment horizontal="center" vertical="center" wrapText="1"/>
    </xf>
    <xf numFmtId="0" fontId="40" fillId="0" borderId="57" xfId="6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38" fillId="0" borderId="69" xfId="60" applyFont="1" applyBorder="1" applyAlignment="1">
      <alignment horizontal="center" vertical="center" wrapText="1"/>
    </xf>
    <xf numFmtId="0" fontId="38" fillId="0" borderId="70" xfId="60" applyFont="1" applyBorder="1" applyAlignment="1">
      <alignment horizontal="center" vertical="center" wrapText="1"/>
    </xf>
    <xf numFmtId="0" fontId="38" fillId="0" borderId="74" xfId="60" applyFont="1" applyBorder="1" applyAlignment="1">
      <alignment horizontal="center" vertical="center" wrapText="1"/>
    </xf>
    <xf numFmtId="0" fontId="38" fillId="0" borderId="75" xfId="60" applyFont="1" applyBorder="1" applyAlignment="1">
      <alignment horizontal="center" vertical="center" wrapText="1"/>
    </xf>
    <xf numFmtId="0" fontId="38" fillId="0" borderId="29" xfId="3" applyFont="1" applyBorder="1" applyAlignment="1">
      <alignment horizontal="left" vertical="center"/>
    </xf>
    <xf numFmtId="0" fontId="38" fillId="0" borderId="16" xfId="3" applyFont="1" applyBorder="1" applyAlignment="1">
      <alignment horizontal="left" vertical="center"/>
    </xf>
    <xf numFmtId="0" fontId="46" fillId="0" borderId="29" xfId="3" applyFont="1" applyBorder="1" applyAlignment="1">
      <alignment horizontal="left" vertical="center" wrapText="1"/>
    </xf>
    <xf numFmtId="0" fontId="46" fillId="0" borderId="16" xfId="3" applyFont="1" applyBorder="1" applyAlignment="1">
      <alignment horizontal="left" vertical="center" wrapText="1"/>
    </xf>
    <xf numFmtId="0" fontId="41" fillId="18" borderId="0" xfId="16" applyFont="1" applyFill="1" applyAlignment="1">
      <alignment horizontal="center" vertical="center" wrapText="1"/>
    </xf>
    <xf numFmtId="0" fontId="46" fillId="0" borderId="21" xfId="3" applyFont="1" applyBorder="1" applyAlignment="1">
      <alignment horizontal="left" vertical="center" wrapText="1"/>
    </xf>
    <xf numFmtId="0" fontId="46" fillId="0" borderId="1" xfId="3" applyFont="1" applyBorder="1" applyAlignment="1">
      <alignment horizontal="left" vertical="center" wrapText="1"/>
    </xf>
    <xf numFmtId="0" fontId="38" fillId="0" borderId="55" xfId="3" applyFont="1" applyBorder="1" applyAlignment="1">
      <alignment horizontal="right" vertical="center"/>
    </xf>
    <xf numFmtId="0" fontId="43" fillId="0" borderId="51" xfId="0" applyFont="1" applyBorder="1" applyAlignment="1">
      <alignment horizontal="right" vertical="center"/>
    </xf>
    <xf numFmtId="0" fontId="38" fillId="0" borderId="52" xfId="3" applyFont="1" applyBorder="1" applyAlignment="1">
      <alignment horizontal="right" vertical="center"/>
    </xf>
    <xf numFmtId="0" fontId="43" fillId="0" borderId="37" xfId="0" applyFont="1" applyBorder="1" applyAlignment="1">
      <alignment horizontal="right" vertical="center"/>
    </xf>
    <xf numFmtId="0" fontId="25" fillId="18" borderId="0" xfId="16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4" fillId="0" borderId="64" xfId="4" applyFont="1" applyBorder="1" applyAlignment="1">
      <alignment horizontal="right" vertical="center" wrapText="1"/>
    </xf>
    <xf numFmtId="0" fontId="34" fillId="0" borderId="65" xfId="4" applyFont="1" applyBorder="1" applyAlignment="1">
      <alignment horizontal="right" vertical="center" wrapText="1"/>
    </xf>
    <xf numFmtId="0" fontId="37" fillId="0" borderId="21" xfId="3" applyFont="1" applyBorder="1" applyAlignment="1">
      <alignment horizontal="center" vertical="center"/>
    </xf>
    <xf numFmtId="0" fontId="37" fillId="0" borderId="1" xfId="3" applyFont="1" applyBorder="1" applyAlignment="1">
      <alignment horizontal="center" vertical="center"/>
    </xf>
    <xf numFmtId="0" fontId="34" fillId="0" borderId="21" xfId="3" applyFont="1" applyBorder="1" applyAlignment="1">
      <alignment horizontal="center" vertical="center" wrapText="1"/>
    </xf>
    <xf numFmtId="0" fontId="34" fillId="0" borderId="1" xfId="3" applyFont="1" applyBorder="1" applyAlignment="1">
      <alignment horizontal="center" vertical="center" wrapText="1"/>
    </xf>
    <xf numFmtId="0" fontId="37" fillId="0" borderId="17" xfId="4" applyFont="1" applyBorder="1" applyAlignment="1">
      <alignment horizontal="center" vertical="center" wrapText="1"/>
    </xf>
    <xf numFmtId="0" fontId="37" fillId="0" borderId="23" xfId="4" applyFont="1" applyBorder="1" applyAlignment="1">
      <alignment horizontal="center" vertical="center" wrapText="1"/>
    </xf>
    <xf numFmtId="0" fontId="37" fillId="0" borderId="18" xfId="3" applyFont="1" applyBorder="1" applyAlignment="1">
      <alignment horizontal="center" vertical="center" wrapText="1"/>
    </xf>
    <xf numFmtId="0" fontId="37" fillId="0" borderId="24" xfId="3" applyFont="1" applyBorder="1" applyAlignment="1">
      <alignment horizontal="center" vertical="center" wrapText="1"/>
    </xf>
    <xf numFmtId="0" fontId="38" fillId="0" borderId="18" xfId="60" applyFont="1" applyBorder="1" applyAlignment="1">
      <alignment horizontal="center" vertical="center" wrapText="1"/>
    </xf>
    <xf numFmtId="0" fontId="38" fillId="0" borderId="24" xfId="60" applyFont="1" applyBorder="1" applyAlignment="1">
      <alignment horizontal="center" vertical="center" wrapText="1"/>
    </xf>
    <xf numFmtId="0" fontId="38" fillId="0" borderId="32" xfId="0" applyFont="1" applyBorder="1" applyAlignment="1">
      <alignment horizontal="center" vertical="center" wrapText="1"/>
    </xf>
  </cellXfs>
  <cellStyles count="63">
    <cellStyle name="20% - Accent1" xfId="18" xr:uid="{00000000-0005-0000-0000-000000000000}"/>
    <cellStyle name="20% - Accent2" xfId="19" xr:uid="{00000000-0005-0000-0000-000001000000}"/>
    <cellStyle name="20% - Accent3" xfId="20" xr:uid="{00000000-0005-0000-0000-000002000000}"/>
    <cellStyle name="20% - Accent4" xfId="21" xr:uid="{00000000-0005-0000-0000-000003000000}"/>
    <cellStyle name="20% - Accent5" xfId="22" xr:uid="{00000000-0005-0000-0000-000004000000}"/>
    <cellStyle name="20% - Accent6" xfId="23" xr:uid="{00000000-0005-0000-0000-000005000000}"/>
    <cellStyle name="40% - Accent1" xfId="24" xr:uid="{00000000-0005-0000-0000-000006000000}"/>
    <cellStyle name="40% - Accent2" xfId="25" xr:uid="{00000000-0005-0000-0000-000007000000}"/>
    <cellStyle name="40% - Accent3" xfId="26" xr:uid="{00000000-0005-0000-0000-000008000000}"/>
    <cellStyle name="40% - Accent4" xfId="27" xr:uid="{00000000-0005-0000-0000-000009000000}"/>
    <cellStyle name="40% - Accent5" xfId="28" xr:uid="{00000000-0005-0000-0000-00000A000000}"/>
    <cellStyle name="40% - Accent6" xfId="29" xr:uid="{00000000-0005-0000-0000-00000B000000}"/>
    <cellStyle name="60% - Accent1" xfId="30" xr:uid="{00000000-0005-0000-0000-00000C000000}"/>
    <cellStyle name="60% - Accent2" xfId="31" xr:uid="{00000000-0005-0000-0000-00000D000000}"/>
    <cellStyle name="60% - Accent3" xfId="32" xr:uid="{00000000-0005-0000-0000-00000E000000}"/>
    <cellStyle name="60% - Accent4" xfId="33" xr:uid="{00000000-0005-0000-0000-00000F000000}"/>
    <cellStyle name="60% - Accent5" xfId="34" xr:uid="{00000000-0005-0000-0000-000010000000}"/>
    <cellStyle name="60% - Accent6" xfId="35" xr:uid="{00000000-0005-0000-0000-000011000000}"/>
    <cellStyle name="Accent1" xfId="36" xr:uid="{00000000-0005-0000-0000-000012000000}"/>
    <cellStyle name="Accent2" xfId="37" xr:uid="{00000000-0005-0000-0000-000013000000}"/>
    <cellStyle name="Accent3" xfId="38" xr:uid="{00000000-0005-0000-0000-000014000000}"/>
    <cellStyle name="Accent4" xfId="39" xr:uid="{00000000-0005-0000-0000-000015000000}"/>
    <cellStyle name="Accent5" xfId="40" xr:uid="{00000000-0005-0000-0000-000016000000}"/>
    <cellStyle name="Accent6" xfId="41" xr:uid="{00000000-0005-0000-0000-000017000000}"/>
    <cellStyle name="Bad" xfId="42" xr:uid="{00000000-0005-0000-0000-000018000000}"/>
    <cellStyle name="Calculation" xfId="43" xr:uid="{00000000-0005-0000-0000-000019000000}"/>
    <cellStyle name="Check Cell" xfId="44" xr:uid="{00000000-0005-0000-0000-00001A000000}"/>
    <cellStyle name="Currency 2" xfId="61" xr:uid="{C50E3FAF-C84D-4EA4-8CDA-4CFF97F0AD3D}"/>
    <cellStyle name="Explanatory Text" xfId="45" xr:uid="{00000000-0005-0000-0000-00001C000000}"/>
    <cellStyle name="Good" xfId="46" xr:uid="{00000000-0005-0000-0000-00001D000000}"/>
    <cellStyle name="Heading 1" xfId="47" xr:uid="{00000000-0005-0000-0000-00001E000000}"/>
    <cellStyle name="Heading 2" xfId="48" xr:uid="{00000000-0005-0000-0000-00001F000000}"/>
    <cellStyle name="Heading 3" xfId="49" xr:uid="{00000000-0005-0000-0000-000020000000}"/>
    <cellStyle name="Heading 4" xfId="50" xr:uid="{00000000-0005-0000-0000-000021000000}"/>
    <cellStyle name="Input" xfId="51" xr:uid="{00000000-0005-0000-0000-000022000000}"/>
    <cellStyle name="Linked Cell" xfId="52" xr:uid="{00000000-0005-0000-0000-000023000000}"/>
    <cellStyle name="Neutral" xfId="53" xr:uid="{00000000-0005-0000-0000-000024000000}"/>
    <cellStyle name="Normal 2" xfId="1" xr:uid="{00000000-0005-0000-0000-000026000000}"/>
    <cellStyle name="Normal 3" xfId="2" xr:uid="{00000000-0005-0000-0000-000027000000}"/>
    <cellStyle name="Normal 4" xfId="60" xr:uid="{844CE963-B9AB-4634-9F3C-10E054D68CFF}"/>
    <cellStyle name="Normalno" xfId="0" builtinId="0"/>
    <cellStyle name="Normalno 2" xfId="3" xr:uid="{00000000-0005-0000-0000-000028000000}"/>
    <cellStyle name="Normalno 3" xfId="4" xr:uid="{00000000-0005-0000-0000-000029000000}"/>
    <cellStyle name="Normalno 4" xfId="5" xr:uid="{00000000-0005-0000-0000-00002A000000}"/>
    <cellStyle name="Normalno 5" xfId="6" xr:uid="{00000000-0005-0000-0000-00002B000000}"/>
    <cellStyle name="Normalno 5 2" xfId="14" xr:uid="{00000000-0005-0000-0000-00002C000000}"/>
    <cellStyle name="Normalno 6" xfId="12" xr:uid="{00000000-0005-0000-0000-00002D000000}"/>
    <cellStyle name="Normalno 7" xfId="11" xr:uid="{00000000-0005-0000-0000-00002E000000}"/>
    <cellStyle name="Normalno 8" xfId="16" xr:uid="{00000000-0005-0000-0000-00002F000000}"/>
    <cellStyle name="Normalno 9" xfId="59" xr:uid="{00000000-0005-0000-0000-000030000000}"/>
    <cellStyle name="Note" xfId="54" xr:uid="{00000000-0005-0000-0000-000031000000}"/>
    <cellStyle name="Obično_TABLICA PRM-IZ - 2005 -2007 " xfId="7" xr:uid="{00000000-0005-0000-0000-000032000000}"/>
    <cellStyle name="Output" xfId="55" xr:uid="{00000000-0005-0000-0000-000033000000}"/>
    <cellStyle name="Percent 2" xfId="62" xr:uid="{CFA9EEDA-3827-4D46-8840-50EBDA4CE6AE}"/>
    <cellStyle name="Postotak 2" xfId="15" xr:uid="{00000000-0005-0000-0000-000034000000}"/>
    <cellStyle name="TableStyleLight1" xfId="8" xr:uid="{00000000-0005-0000-0000-000035000000}"/>
    <cellStyle name="TableStyleLight1 2" xfId="9" xr:uid="{00000000-0005-0000-0000-000036000000}"/>
    <cellStyle name="Title" xfId="56" xr:uid="{00000000-0005-0000-0000-000037000000}"/>
    <cellStyle name="Total" xfId="57" xr:uid="{00000000-0005-0000-0000-000038000000}"/>
    <cellStyle name="Warning Text" xfId="58" xr:uid="{00000000-0005-0000-0000-000039000000}"/>
    <cellStyle name="Zarez 2" xfId="10" xr:uid="{00000000-0005-0000-0000-00003A000000}"/>
    <cellStyle name="Zarez 3" xfId="13" xr:uid="{00000000-0005-0000-0000-00003B000000}"/>
    <cellStyle name="Zarez 4" xfId="17" xr:uid="{00000000-0005-0000-0000-00003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znidarcic\Desktop\JOSIP\New%20Folder\2023\Financijski%20plan%20za%202023.%20godinu\Materijali\Finalna%20verzija\Financijski%20plan%20za%202023%20godinu%20i%20procjenama%20za%202024%20i%202025%20godinu%20-%20EUR%20tablice%20Final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a"/>
      <sheetName val="OPĆI DIO - €"/>
      <sheetName val="RAČUN PRIHODA I RASHODA - €"/>
      <sheetName val="RASHODI PO FUNK. KL. - €"/>
      <sheetName val="FINANCIRANJE - EK. KL. - €"/>
      <sheetName val="POSEBNI DIO - € (UV)"/>
      <sheetName val="PRIHODI - EK. KL. - €"/>
      <sheetName val="RASHODI - EK. KL. - €"/>
      <sheetName val="POSEBNI DIO - €"/>
      <sheetName val="PLAN - €"/>
      <sheetName val="FP prihodi 2023 - €"/>
      <sheetName val="FP prihodi 2024. i 2025. - 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40">
          <cell r="L340">
            <v>172000</v>
          </cell>
        </row>
      </sheetData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AA0DD-68DA-4497-85F3-4A7C2C9B40FC}">
  <sheetPr>
    <tabColor rgb="FF00B050"/>
    <pageSetUpPr fitToPage="1"/>
  </sheetPr>
  <dimension ref="A1:G34"/>
  <sheetViews>
    <sheetView topLeftCell="A28" zoomScale="90" zoomScaleNormal="90" workbookViewId="0">
      <selection activeCell="A34" sqref="A34:G34"/>
    </sheetView>
  </sheetViews>
  <sheetFormatPr defaultColWidth="11.44140625" defaultRowHeight="13.2" x14ac:dyDescent="0.25"/>
  <cols>
    <col min="1" max="2" width="4.33203125" style="3" customWidth="1"/>
    <col min="3" max="3" width="5.5546875" style="3" customWidth="1"/>
    <col min="4" max="4" width="5.33203125" style="4" customWidth="1"/>
    <col min="5" max="5" width="43" style="3" customWidth="1"/>
    <col min="6" max="6" width="17.109375" style="3" customWidth="1"/>
    <col min="7" max="7" width="20" style="3" customWidth="1"/>
    <col min="8" max="8" width="11.44140625" style="3"/>
    <col min="9" max="9" width="22.88671875" style="3" bestFit="1" customWidth="1"/>
    <col min="10" max="10" width="17" style="3" bestFit="1" customWidth="1"/>
    <col min="11" max="11" width="19.5546875" style="3" bestFit="1" customWidth="1"/>
    <col min="12" max="254" width="11.44140625" style="3"/>
    <col min="255" max="256" width="4.33203125" style="3" customWidth="1"/>
    <col min="257" max="257" width="5.5546875" style="3" customWidth="1"/>
    <col min="258" max="258" width="5.33203125" style="3" customWidth="1"/>
    <col min="259" max="259" width="44.6640625" style="3" customWidth="1"/>
    <col min="260" max="260" width="15.109375" style="3" bestFit="1" customWidth="1"/>
    <col min="261" max="261" width="17.33203125" style="3" customWidth="1"/>
    <col min="262" max="262" width="16.6640625" style="3" customWidth="1"/>
    <col min="263" max="264" width="11.44140625" style="3"/>
    <col min="265" max="265" width="22.88671875" style="3" bestFit="1" customWidth="1"/>
    <col min="266" max="266" width="17" style="3" bestFit="1" customWidth="1"/>
    <col min="267" max="510" width="11.44140625" style="3"/>
    <col min="511" max="512" width="4.33203125" style="3" customWidth="1"/>
    <col min="513" max="513" width="5.5546875" style="3" customWidth="1"/>
    <col min="514" max="514" width="5.33203125" style="3" customWidth="1"/>
    <col min="515" max="515" width="44.6640625" style="3" customWidth="1"/>
    <col min="516" max="516" width="15.109375" style="3" bestFit="1" customWidth="1"/>
    <col min="517" max="517" width="17.33203125" style="3" customWidth="1"/>
    <col min="518" max="518" width="16.6640625" style="3" customWidth="1"/>
    <col min="519" max="520" width="11.44140625" style="3"/>
    <col min="521" max="521" width="22.88671875" style="3" bestFit="1" customWidth="1"/>
    <col min="522" max="522" width="17" style="3" bestFit="1" customWidth="1"/>
    <col min="523" max="766" width="11.44140625" style="3"/>
    <col min="767" max="768" width="4.33203125" style="3" customWidth="1"/>
    <col min="769" max="769" width="5.5546875" style="3" customWidth="1"/>
    <col min="770" max="770" width="5.33203125" style="3" customWidth="1"/>
    <col min="771" max="771" width="44.6640625" style="3" customWidth="1"/>
    <col min="772" max="772" width="15.109375" style="3" bestFit="1" customWidth="1"/>
    <col min="773" max="773" width="17.33203125" style="3" customWidth="1"/>
    <col min="774" max="774" width="16.6640625" style="3" customWidth="1"/>
    <col min="775" max="776" width="11.44140625" style="3"/>
    <col min="777" max="777" width="22.88671875" style="3" bestFit="1" customWidth="1"/>
    <col min="778" max="778" width="17" style="3" bestFit="1" customWidth="1"/>
    <col min="779" max="1022" width="11.44140625" style="3"/>
    <col min="1023" max="1024" width="4.33203125" style="3" customWidth="1"/>
    <col min="1025" max="1025" width="5.5546875" style="3" customWidth="1"/>
    <col min="1026" max="1026" width="5.33203125" style="3" customWidth="1"/>
    <col min="1027" max="1027" width="44.6640625" style="3" customWidth="1"/>
    <col min="1028" max="1028" width="15.109375" style="3" bestFit="1" customWidth="1"/>
    <col min="1029" max="1029" width="17.33203125" style="3" customWidth="1"/>
    <col min="1030" max="1030" width="16.6640625" style="3" customWidth="1"/>
    <col min="1031" max="1032" width="11.44140625" style="3"/>
    <col min="1033" max="1033" width="22.88671875" style="3" bestFit="1" customWidth="1"/>
    <col min="1034" max="1034" width="17" style="3" bestFit="1" customWidth="1"/>
    <col min="1035" max="1278" width="11.44140625" style="3"/>
    <col min="1279" max="1280" width="4.33203125" style="3" customWidth="1"/>
    <col min="1281" max="1281" width="5.5546875" style="3" customWidth="1"/>
    <col min="1282" max="1282" width="5.33203125" style="3" customWidth="1"/>
    <col min="1283" max="1283" width="44.6640625" style="3" customWidth="1"/>
    <col min="1284" max="1284" width="15.109375" style="3" bestFit="1" customWidth="1"/>
    <col min="1285" max="1285" width="17.33203125" style="3" customWidth="1"/>
    <col min="1286" max="1286" width="16.6640625" style="3" customWidth="1"/>
    <col min="1287" max="1288" width="11.44140625" style="3"/>
    <col min="1289" max="1289" width="22.88671875" style="3" bestFit="1" customWidth="1"/>
    <col min="1290" max="1290" width="17" style="3" bestFit="1" customWidth="1"/>
    <col min="1291" max="1534" width="11.44140625" style="3"/>
    <col min="1535" max="1536" width="4.33203125" style="3" customWidth="1"/>
    <col min="1537" max="1537" width="5.5546875" style="3" customWidth="1"/>
    <col min="1538" max="1538" width="5.33203125" style="3" customWidth="1"/>
    <col min="1539" max="1539" width="44.6640625" style="3" customWidth="1"/>
    <col min="1540" max="1540" width="15.109375" style="3" bestFit="1" customWidth="1"/>
    <col min="1541" max="1541" width="17.33203125" style="3" customWidth="1"/>
    <col min="1542" max="1542" width="16.6640625" style="3" customWidth="1"/>
    <col min="1543" max="1544" width="11.44140625" style="3"/>
    <col min="1545" max="1545" width="22.88671875" style="3" bestFit="1" customWidth="1"/>
    <col min="1546" max="1546" width="17" style="3" bestFit="1" customWidth="1"/>
    <col min="1547" max="1790" width="11.44140625" style="3"/>
    <col min="1791" max="1792" width="4.33203125" style="3" customWidth="1"/>
    <col min="1793" max="1793" width="5.5546875" style="3" customWidth="1"/>
    <col min="1794" max="1794" width="5.33203125" style="3" customWidth="1"/>
    <col min="1795" max="1795" width="44.6640625" style="3" customWidth="1"/>
    <col min="1796" max="1796" width="15.109375" style="3" bestFit="1" customWidth="1"/>
    <col min="1797" max="1797" width="17.33203125" style="3" customWidth="1"/>
    <col min="1798" max="1798" width="16.6640625" style="3" customWidth="1"/>
    <col min="1799" max="1800" width="11.44140625" style="3"/>
    <col min="1801" max="1801" width="22.88671875" style="3" bestFit="1" customWidth="1"/>
    <col min="1802" max="1802" width="17" style="3" bestFit="1" customWidth="1"/>
    <col min="1803" max="2046" width="11.44140625" style="3"/>
    <col min="2047" max="2048" width="4.33203125" style="3" customWidth="1"/>
    <col min="2049" max="2049" width="5.5546875" style="3" customWidth="1"/>
    <col min="2050" max="2050" width="5.33203125" style="3" customWidth="1"/>
    <col min="2051" max="2051" width="44.6640625" style="3" customWidth="1"/>
    <col min="2052" max="2052" width="15.109375" style="3" bestFit="1" customWidth="1"/>
    <col min="2053" max="2053" width="17.33203125" style="3" customWidth="1"/>
    <col min="2054" max="2054" width="16.6640625" style="3" customWidth="1"/>
    <col min="2055" max="2056" width="11.44140625" style="3"/>
    <col min="2057" max="2057" width="22.88671875" style="3" bestFit="1" customWidth="1"/>
    <col min="2058" max="2058" width="17" style="3" bestFit="1" customWidth="1"/>
    <col min="2059" max="2302" width="11.44140625" style="3"/>
    <col min="2303" max="2304" width="4.33203125" style="3" customWidth="1"/>
    <col min="2305" max="2305" width="5.5546875" style="3" customWidth="1"/>
    <col min="2306" max="2306" width="5.33203125" style="3" customWidth="1"/>
    <col min="2307" max="2307" width="44.6640625" style="3" customWidth="1"/>
    <col min="2308" max="2308" width="15.109375" style="3" bestFit="1" customWidth="1"/>
    <col min="2309" max="2309" width="17.33203125" style="3" customWidth="1"/>
    <col min="2310" max="2310" width="16.6640625" style="3" customWidth="1"/>
    <col min="2311" max="2312" width="11.44140625" style="3"/>
    <col min="2313" max="2313" width="22.88671875" style="3" bestFit="1" customWidth="1"/>
    <col min="2314" max="2314" width="17" style="3" bestFit="1" customWidth="1"/>
    <col min="2315" max="2558" width="11.44140625" style="3"/>
    <col min="2559" max="2560" width="4.33203125" style="3" customWidth="1"/>
    <col min="2561" max="2561" width="5.5546875" style="3" customWidth="1"/>
    <col min="2562" max="2562" width="5.33203125" style="3" customWidth="1"/>
    <col min="2563" max="2563" width="44.6640625" style="3" customWidth="1"/>
    <col min="2564" max="2564" width="15.109375" style="3" bestFit="1" customWidth="1"/>
    <col min="2565" max="2565" width="17.33203125" style="3" customWidth="1"/>
    <col min="2566" max="2566" width="16.6640625" style="3" customWidth="1"/>
    <col min="2567" max="2568" width="11.44140625" style="3"/>
    <col min="2569" max="2569" width="22.88671875" style="3" bestFit="1" customWidth="1"/>
    <col min="2570" max="2570" width="17" style="3" bestFit="1" customWidth="1"/>
    <col min="2571" max="2814" width="11.44140625" style="3"/>
    <col min="2815" max="2816" width="4.33203125" style="3" customWidth="1"/>
    <col min="2817" max="2817" width="5.5546875" style="3" customWidth="1"/>
    <col min="2818" max="2818" width="5.33203125" style="3" customWidth="1"/>
    <col min="2819" max="2819" width="44.6640625" style="3" customWidth="1"/>
    <col min="2820" max="2820" width="15.109375" style="3" bestFit="1" customWidth="1"/>
    <col min="2821" max="2821" width="17.33203125" style="3" customWidth="1"/>
    <col min="2822" max="2822" width="16.6640625" style="3" customWidth="1"/>
    <col min="2823" max="2824" width="11.44140625" style="3"/>
    <col min="2825" max="2825" width="22.88671875" style="3" bestFit="1" customWidth="1"/>
    <col min="2826" max="2826" width="17" style="3" bestFit="1" customWidth="1"/>
    <col min="2827" max="3070" width="11.44140625" style="3"/>
    <col min="3071" max="3072" width="4.33203125" style="3" customWidth="1"/>
    <col min="3073" max="3073" width="5.5546875" style="3" customWidth="1"/>
    <col min="3074" max="3074" width="5.33203125" style="3" customWidth="1"/>
    <col min="3075" max="3075" width="44.6640625" style="3" customWidth="1"/>
    <col min="3076" max="3076" width="15.109375" style="3" bestFit="1" customWidth="1"/>
    <col min="3077" max="3077" width="17.33203125" style="3" customWidth="1"/>
    <col min="3078" max="3078" width="16.6640625" style="3" customWidth="1"/>
    <col min="3079" max="3080" width="11.44140625" style="3"/>
    <col min="3081" max="3081" width="22.88671875" style="3" bestFit="1" customWidth="1"/>
    <col min="3082" max="3082" width="17" style="3" bestFit="1" customWidth="1"/>
    <col min="3083" max="3326" width="11.44140625" style="3"/>
    <col min="3327" max="3328" width="4.33203125" style="3" customWidth="1"/>
    <col min="3329" max="3329" width="5.5546875" style="3" customWidth="1"/>
    <col min="3330" max="3330" width="5.33203125" style="3" customWidth="1"/>
    <col min="3331" max="3331" width="44.6640625" style="3" customWidth="1"/>
    <col min="3332" max="3332" width="15.109375" style="3" bestFit="1" customWidth="1"/>
    <col min="3333" max="3333" width="17.33203125" style="3" customWidth="1"/>
    <col min="3334" max="3334" width="16.6640625" style="3" customWidth="1"/>
    <col min="3335" max="3336" width="11.44140625" style="3"/>
    <col min="3337" max="3337" width="22.88671875" style="3" bestFit="1" customWidth="1"/>
    <col min="3338" max="3338" width="17" style="3" bestFit="1" customWidth="1"/>
    <col min="3339" max="3582" width="11.44140625" style="3"/>
    <col min="3583" max="3584" width="4.33203125" style="3" customWidth="1"/>
    <col min="3585" max="3585" width="5.5546875" style="3" customWidth="1"/>
    <col min="3586" max="3586" width="5.33203125" style="3" customWidth="1"/>
    <col min="3587" max="3587" width="44.6640625" style="3" customWidth="1"/>
    <col min="3588" max="3588" width="15.109375" style="3" bestFit="1" customWidth="1"/>
    <col min="3589" max="3589" width="17.33203125" style="3" customWidth="1"/>
    <col min="3590" max="3590" width="16.6640625" style="3" customWidth="1"/>
    <col min="3591" max="3592" width="11.44140625" style="3"/>
    <col min="3593" max="3593" width="22.88671875" style="3" bestFit="1" customWidth="1"/>
    <col min="3594" max="3594" width="17" style="3" bestFit="1" customWidth="1"/>
    <col min="3595" max="3838" width="11.44140625" style="3"/>
    <col min="3839" max="3840" width="4.33203125" style="3" customWidth="1"/>
    <col min="3841" max="3841" width="5.5546875" style="3" customWidth="1"/>
    <col min="3842" max="3842" width="5.33203125" style="3" customWidth="1"/>
    <col min="3843" max="3843" width="44.6640625" style="3" customWidth="1"/>
    <col min="3844" max="3844" width="15.109375" style="3" bestFit="1" customWidth="1"/>
    <col min="3845" max="3845" width="17.33203125" style="3" customWidth="1"/>
    <col min="3846" max="3846" width="16.6640625" style="3" customWidth="1"/>
    <col min="3847" max="3848" width="11.44140625" style="3"/>
    <col min="3849" max="3849" width="22.88671875" style="3" bestFit="1" customWidth="1"/>
    <col min="3850" max="3850" width="17" style="3" bestFit="1" customWidth="1"/>
    <col min="3851" max="4094" width="11.44140625" style="3"/>
    <col min="4095" max="4096" width="4.33203125" style="3" customWidth="1"/>
    <col min="4097" max="4097" width="5.5546875" style="3" customWidth="1"/>
    <col min="4098" max="4098" width="5.33203125" style="3" customWidth="1"/>
    <col min="4099" max="4099" width="44.6640625" style="3" customWidth="1"/>
    <col min="4100" max="4100" width="15.109375" style="3" bestFit="1" customWidth="1"/>
    <col min="4101" max="4101" width="17.33203125" style="3" customWidth="1"/>
    <col min="4102" max="4102" width="16.6640625" style="3" customWidth="1"/>
    <col min="4103" max="4104" width="11.44140625" style="3"/>
    <col min="4105" max="4105" width="22.88671875" style="3" bestFit="1" customWidth="1"/>
    <col min="4106" max="4106" width="17" style="3" bestFit="1" customWidth="1"/>
    <col min="4107" max="4350" width="11.44140625" style="3"/>
    <col min="4351" max="4352" width="4.33203125" style="3" customWidth="1"/>
    <col min="4353" max="4353" width="5.5546875" style="3" customWidth="1"/>
    <col min="4354" max="4354" width="5.33203125" style="3" customWidth="1"/>
    <col min="4355" max="4355" width="44.6640625" style="3" customWidth="1"/>
    <col min="4356" max="4356" width="15.109375" style="3" bestFit="1" customWidth="1"/>
    <col min="4357" max="4357" width="17.33203125" style="3" customWidth="1"/>
    <col min="4358" max="4358" width="16.6640625" style="3" customWidth="1"/>
    <col min="4359" max="4360" width="11.44140625" style="3"/>
    <col min="4361" max="4361" width="22.88671875" style="3" bestFit="1" customWidth="1"/>
    <col min="4362" max="4362" width="17" style="3" bestFit="1" customWidth="1"/>
    <col min="4363" max="4606" width="11.44140625" style="3"/>
    <col min="4607" max="4608" width="4.33203125" style="3" customWidth="1"/>
    <col min="4609" max="4609" width="5.5546875" style="3" customWidth="1"/>
    <col min="4610" max="4610" width="5.33203125" style="3" customWidth="1"/>
    <col min="4611" max="4611" width="44.6640625" style="3" customWidth="1"/>
    <col min="4612" max="4612" width="15.109375" style="3" bestFit="1" customWidth="1"/>
    <col min="4613" max="4613" width="17.33203125" style="3" customWidth="1"/>
    <col min="4614" max="4614" width="16.6640625" style="3" customWidth="1"/>
    <col min="4615" max="4616" width="11.44140625" style="3"/>
    <col min="4617" max="4617" width="22.88671875" style="3" bestFit="1" customWidth="1"/>
    <col min="4618" max="4618" width="17" style="3" bestFit="1" customWidth="1"/>
    <col min="4619" max="4862" width="11.44140625" style="3"/>
    <col min="4863" max="4864" width="4.33203125" style="3" customWidth="1"/>
    <col min="4865" max="4865" width="5.5546875" style="3" customWidth="1"/>
    <col min="4866" max="4866" width="5.33203125" style="3" customWidth="1"/>
    <col min="4867" max="4867" width="44.6640625" style="3" customWidth="1"/>
    <col min="4868" max="4868" width="15.109375" style="3" bestFit="1" customWidth="1"/>
    <col min="4869" max="4869" width="17.33203125" style="3" customWidth="1"/>
    <col min="4870" max="4870" width="16.6640625" style="3" customWidth="1"/>
    <col min="4871" max="4872" width="11.44140625" style="3"/>
    <col min="4873" max="4873" width="22.88671875" style="3" bestFit="1" customWidth="1"/>
    <col min="4874" max="4874" width="17" style="3" bestFit="1" customWidth="1"/>
    <col min="4875" max="5118" width="11.44140625" style="3"/>
    <col min="5119" max="5120" width="4.33203125" style="3" customWidth="1"/>
    <col min="5121" max="5121" width="5.5546875" style="3" customWidth="1"/>
    <col min="5122" max="5122" width="5.33203125" style="3" customWidth="1"/>
    <col min="5123" max="5123" width="44.6640625" style="3" customWidth="1"/>
    <col min="5124" max="5124" width="15.109375" style="3" bestFit="1" customWidth="1"/>
    <col min="5125" max="5125" width="17.33203125" style="3" customWidth="1"/>
    <col min="5126" max="5126" width="16.6640625" style="3" customWidth="1"/>
    <col min="5127" max="5128" width="11.44140625" style="3"/>
    <col min="5129" max="5129" width="22.88671875" style="3" bestFit="1" customWidth="1"/>
    <col min="5130" max="5130" width="17" style="3" bestFit="1" customWidth="1"/>
    <col min="5131" max="5374" width="11.44140625" style="3"/>
    <col min="5375" max="5376" width="4.33203125" style="3" customWidth="1"/>
    <col min="5377" max="5377" width="5.5546875" style="3" customWidth="1"/>
    <col min="5378" max="5378" width="5.33203125" style="3" customWidth="1"/>
    <col min="5379" max="5379" width="44.6640625" style="3" customWidth="1"/>
    <col min="5380" max="5380" width="15.109375" style="3" bestFit="1" customWidth="1"/>
    <col min="5381" max="5381" width="17.33203125" style="3" customWidth="1"/>
    <col min="5382" max="5382" width="16.6640625" style="3" customWidth="1"/>
    <col min="5383" max="5384" width="11.44140625" style="3"/>
    <col min="5385" max="5385" width="22.88671875" style="3" bestFit="1" customWidth="1"/>
    <col min="5386" max="5386" width="17" style="3" bestFit="1" customWidth="1"/>
    <col min="5387" max="5630" width="11.44140625" style="3"/>
    <col min="5631" max="5632" width="4.33203125" style="3" customWidth="1"/>
    <col min="5633" max="5633" width="5.5546875" style="3" customWidth="1"/>
    <col min="5634" max="5634" width="5.33203125" style="3" customWidth="1"/>
    <col min="5635" max="5635" width="44.6640625" style="3" customWidth="1"/>
    <col min="5636" max="5636" width="15.109375" style="3" bestFit="1" customWidth="1"/>
    <col min="5637" max="5637" width="17.33203125" style="3" customWidth="1"/>
    <col min="5638" max="5638" width="16.6640625" style="3" customWidth="1"/>
    <col min="5639" max="5640" width="11.44140625" style="3"/>
    <col min="5641" max="5641" width="22.88671875" style="3" bestFit="1" customWidth="1"/>
    <col min="5642" max="5642" width="17" style="3" bestFit="1" customWidth="1"/>
    <col min="5643" max="5886" width="11.44140625" style="3"/>
    <col min="5887" max="5888" width="4.33203125" style="3" customWidth="1"/>
    <col min="5889" max="5889" width="5.5546875" style="3" customWidth="1"/>
    <col min="5890" max="5890" width="5.33203125" style="3" customWidth="1"/>
    <col min="5891" max="5891" width="44.6640625" style="3" customWidth="1"/>
    <col min="5892" max="5892" width="15.109375" style="3" bestFit="1" customWidth="1"/>
    <col min="5893" max="5893" width="17.33203125" style="3" customWidth="1"/>
    <col min="5894" max="5894" width="16.6640625" style="3" customWidth="1"/>
    <col min="5895" max="5896" width="11.44140625" style="3"/>
    <col min="5897" max="5897" width="22.88671875" style="3" bestFit="1" customWidth="1"/>
    <col min="5898" max="5898" width="17" style="3" bestFit="1" customWidth="1"/>
    <col min="5899" max="6142" width="11.44140625" style="3"/>
    <col min="6143" max="6144" width="4.33203125" style="3" customWidth="1"/>
    <col min="6145" max="6145" width="5.5546875" style="3" customWidth="1"/>
    <col min="6146" max="6146" width="5.33203125" style="3" customWidth="1"/>
    <col min="6147" max="6147" width="44.6640625" style="3" customWidth="1"/>
    <col min="6148" max="6148" width="15.109375" style="3" bestFit="1" customWidth="1"/>
    <col min="6149" max="6149" width="17.33203125" style="3" customWidth="1"/>
    <col min="6150" max="6150" width="16.6640625" style="3" customWidth="1"/>
    <col min="6151" max="6152" width="11.44140625" style="3"/>
    <col min="6153" max="6153" width="22.88671875" style="3" bestFit="1" customWidth="1"/>
    <col min="6154" max="6154" width="17" style="3" bestFit="1" customWidth="1"/>
    <col min="6155" max="6398" width="11.44140625" style="3"/>
    <col min="6399" max="6400" width="4.33203125" style="3" customWidth="1"/>
    <col min="6401" max="6401" width="5.5546875" style="3" customWidth="1"/>
    <col min="6402" max="6402" width="5.33203125" style="3" customWidth="1"/>
    <col min="6403" max="6403" width="44.6640625" style="3" customWidth="1"/>
    <col min="6404" max="6404" width="15.109375" style="3" bestFit="1" customWidth="1"/>
    <col min="6405" max="6405" width="17.33203125" style="3" customWidth="1"/>
    <col min="6406" max="6406" width="16.6640625" style="3" customWidth="1"/>
    <col min="6407" max="6408" width="11.44140625" style="3"/>
    <col min="6409" max="6409" width="22.88671875" style="3" bestFit="1" customWidth="1"/>
    <col min="6410" max="6410" width="17" style="3" bestFit="1" customWidth="1"/>
    <col min="6411" max="6654" width="11.44140625" style="3"/>
    <col min="6655" max="6656" width="4.33203125" style="3" customWidth="1"/>
    <col min="6657" max="6657" width="5.5546875" style="3" customWidth="1"/>
    <col min="6658" max="6658" width="5.33203125" style="3" customWidth="1"/>
    <col min="6659" max="6659" width="44.6640625" style="3" customWidth="1"/>
    <col min="6660" max="6660" width="15.109375" style="3" bestFit="1" customWidth="1"/>
    <col min="6661" max="6661" width="17.33203125" style="3" customWidth="1"/>
    <col min="6662" max="6662" width="16.6640625" style="3" customWidth="1"/>
    <col min="6663" max="6664" width="11.44140625" style="3"/>
    <col min="6665" max="6665" width="22.88671875" style="3" bestFit="1" customWidth="1"/>
    <col min="6666" max="6666" width="17" style="3" bestFit="1" customWidth="1"/>
    <col min="6667" max="6910" width="11.44140625" style="3"/>
    <col min="6911" max="6912" width="4.33203125" style="3" customWidth="1"/>
    <col min="6913" max="6913" width="5.5546875" style="3" customWidth="1"/>
    <col min="6914" max="6914" width="5.33203125" style="3" customWidth="1"/>
    <col min="6915" max="6915" width="44.6640625" style="3" customWidth="1"/>
    <col min="6916" max="6916" width="15.109375" style="3" bestFit="1" customWidth="1"/>
    <col min="6917" max="6917" width="17.33203125" style="3" customWidth="1"/>
    <col min="6918" max="6918" width="16.6640625" style="3" customWidth="1"/>
    <col min="6919" max="6920" width="11.44140625" style="3"/>
    <col min="6921" max="6921" width="22.88671875" style="3" bestFit="1" customWidth="1"/>
    <col min="6922" max="6922" width="17" style="3" bestFit="1" customWidth="1"/>
    <col min="6923" max="7166" width="11.44140625" style="3"/>
    <col min="7167" max="7168" width="4.33203125" style="3" customWidth="1"/>
    <col min="7169" max="7169" width="5.5546875" style="3" customWidth="1"/>
    <col min="7170" max="7170" width="5.33203125" style="3" customWidth="1"/>
    <col min="7171" max="7171" width="44.6640625" style="3" customWidth="1"/>
    <col min="7172" max="7172" width="15.109375" style="3" bestFit="1" customWidth="1"/>
    <col min="7173" max="7173" width="17.33203125" style="3" customWidth="1"/>
    <col min="7174" max="7174" width="16.6640625" style="3" customWidth="1"/>
    <col min="7175" max="7176" width="11.44140625" style="3"/>
    <col min="7177" max="7177" width="22.88671875" style="3" bestFit="1" customWidth="1"/>
    <col min="7178" max="7178" width="17" style="3" bestFit="1" customWidth="1"/>
    <col min="7179" max="7422" width="11.44140625" style="3"/>
    <col min="7423" max="7424" width="4.33203125" style="3" customWidth="1"/>
    <col min="7425" max="7425" width="5.5546875" style="3" customWidth="1"/>
    <col min="7426" max="7426" width="5.33203125" style="3" customWidth="1"/>
    <col min="7427" max="7427" width="44.6640625" style="3" customWidth="1"/>
    <col min="7428" max="7428" width="15.109375" style="3" bestFit="1" customWidth="1"/>
    <col min="7429" max="7429" width="17.33203125" style="3" customWidth="1"/>
    <col min="7430" max="7430" width="16.6640625" style="3" customWidth="1"/>
    <col min="7431" max="7432" width="11.44140625" style="3"/>
    <col min="7433" max="7433" width="22.88671875" style="3" bestFit="1" customWidth="1"/>
    <col min="7434" max="7434" width="17" style="3" bestFit="1" customWidth="1"/>
    <col min="7435" max="7678" width="11.44140625" style="3"/>
    <col min="7679" max="7680" width="4.33203125" style="3" customWidth="1"/>
    <col min="7681" max="7681" width="5.5546875" style="3" customWidth="1"/>
    <col min="7682" max="7682" width="5.33203125" style="3" customWidth="1"/>
    <col min="7683" max="7683" width="44.6640625" style="3" customWidth="1"/>
    <col min="7684" max="7684" width="15.109375" style="3" bestFit="1" customWidth="1"/>
    <col min="7685" max="7685" width="17.33203125" style="3" customWidth="1"/>
    <col min="7686" max="7686" width="16.6640625" style="3" customWidth="1"/>
    <col min="7687" max="7688" width="11.44140625" style="3"/>
    <col min="7689" max="7689" width="22.88671875" style="3" bestFit="1" customWidth="1"/>
    <col min="7690" max="7690" width="17" style="3" bestFit="1" customWidth="1"/>
    <col min="7691" max="7934" width="11.44140625" style="3"/>
    <col min="7935" max="7936" width="4.33203125" style="3" customWidth="1"/>
    <col min="7937" max="7937" width="5.5546875" style="3" customWidth="1"/>
    <col min="7938" max="7938" width="5.33203125" style="3" customWidth="1"/>
    <col min="7939" max="7939" width="44.6640625" style="3" customWidth="1"/>
    <col min="7940" max="7940" width="15.109375" style="3" bestFit="1" customWidth="1"/>
    <col min="7941" max="7941" width="17.33203125" style="3" customWidth="1"/>
    <col min="7942" max="7942" width="16.6640625" style="3" customWidth="1"/>
    <col min="7943" max="7944" width="11.44140625" style="3"/>
    <col min="7945" max="7945" width="22.88671875" style="3" bestFit="1" customWidth="1"/>
    <col min="7946" max="7946" width="17" style="3" bestFit="1" customWidth="1"/>
    <col min="7947" max="8190" width="11.44140625" style="3"/>
    <col min="8191" max="8192" width="4.33203125" style="3" customWidth="1"/>
    <col min="8193" max="8193" width="5.5546875" style="3" customWidth="1"/>
    <col min="8194" max="8194" width="5.33203125" style="3" customWidth="1"/>
    <col min="8195" max="8195" width="44.6640625" style="3" customWidth="1"/>
    <col min="8196" max="8196" width="15.109375" style="3" bestFit="1" customWidth="1"/>
    <col min="8197" max="8197" width="17.33203125" style="3" customWidth="1"/>
    <col min="8198" max="8198" width="16.6640625" style="3" customWidth="1"/>
    <col min="8199" max="8200" width="11.44140625" style="3"/>
    <col min="8201" max="8201" width="22.88671875" style="3" bestFit="1" customWidth="1"/>
    <col min="8202" max="8202" width="17" style="3" bestFit="1" customWidth="1"/>
    <col min="8203" max="8446" width="11.44140625" style="3"/>
    <col min="8447" max="8448" width="4.33203125" style="3" customWidth="1"/>
    <col min="8449" max="8449" width="5.5546875" style="3" customWidth="1"/>
    <col min="8450" max="8450" width="5.33203125" style="3" customWidth="1"/>
    <col min="8451" max="8451" width="44.6640625" style="3" customWidth="1"/>
    <col min="8452" max="8452" width="15.109375" style="3" bestFit="1" customWidth="1"/>
    <col min="8453" max="8453" width="17.33203125" style="3" customWidth="1"/>
    <col min="8454" max="8454" width="16.6640625" style="3" customWidth="1"/>
    <col min="8455" max="8456" width="11.44140625" style="3"/>
    <col min="8457" max="8457" width="22.88671875" style="3" bestFit="1" customWidth="1"/>
    <col min="8458" max="8458" width="17" style="3" bestFit="1" customWidth="1"/>
    <col min="8459" max="8702" width="11.44140625" style="3"/>
    <col min="8703" max="8704" width="4.33203125" style="3" customWidth="1"/>
    <col min="8705" max="8705" width="5.5546875" style="3" customWidth="1"/>
    <col min="8706" max="8706" width="5.33203125" style="3" customWidth="1"/>
    <col min="8707" max="8707" width="44.6640625" style="3" customWidth="1"/>
    <col min="8708" max="8708" width="15.109375" style="3" bestFit="1" customWidth="1"/>
    <col min="8709" max="8709" width="17.33203125" style="3" customWidth="1"/>
    <col min="8710" max="8710" width="16.6640625" style="3" customWidth="1"/>
    <col min="8711" max="8712" width="11.44140625" style="3"/>
    <col min="8713" max="8713" width="22.88671875" style="3" bestFit="1" customWidth="1"/>
    <col min="8714" max="8714" width="17" style="3" bestFit="1" customWidth="1"/>
    <col min="8715" max="8958" width="11.44140625" style="3"/>
    <col min="8959" max="8960" width="4.33203125" style="3" customWidth="1"/>
    <col min="8961" max="8961" width="5.5546875" style="3" customWidth="1"/>
    <col min="8962" max="8962" width="5.33203125" style="3" customWidth="1"/>
    <col min="8963" max="8963" width="44.6640625" style="3" customWidth="1"/>
    <col min="8964" max="8964" width="15.109375" style="3" bestFit="1" customWidth="1"/>
    <col min="8965" max="8965" width="17.33203125" style="3" customWidth="1"/>
    <col min="8966" max="8966" width="16.6640625" style="3" customWidth="1"/>
    <col min="8967" max="8968" width="11.44140625" style="3"/>
    <col min="8969" max="8969" width="22.88671875" style="3" bestFit="1" customWidth="1"/>
    <col min="8970" max="8970" width="17" style="3" bestFit="1" customWidth="1"/>
    <col min="8971" max="9214" width="11.44140625" style="3"/>
    <col min="9215" max="9216" width="4.33203125" style="3" customWidth="1"/>
    <col min="9217" max="9217" width="5.5546875" style="3" customWidth="1"/>
    <col min="9218" max="9218" width="5.33203125" style="3" customWidth="1"/>
    <col min="9219" max="9219" width="44.6640625" style="3" customWidth="1"/>
    <col min="9220" max="9220" width="15.109375" style="3" bestFit="1" customWidth="1"/>
    <col min="9221" max="9221" width="17.33203125" style="3" customWidth="1"/>
    <col min="9222" max="9222" width="16.6640625" style="3" customWidth="1"/>
    <col min="9223" max="9224" width="11.44140625" style="3"/>
    <col min="9225" max="9225" width="22.88671875" style="3" bestFit="1" customWidth="1"/>
    <col min="9226" max="9226" width="17" style="3" bestFit="1" customWidth="1"/>
    <col min="9227" max="9470" width="11.44140625" style="3"/>
    <col min="9471" max="9472" width="4.33203125" style="3" customWidth="1"/>
    <col min="9473" max="9473" width="5.5546875" style="3" customWidth="1"/>
    <col min="9474" max="9474" width="5.33203125" style="3" customWidth="1"/>
    <col min="9475" max="9475" width="44.6640625" style="3" customWidth="1"/>
    <col min="9476" max="9476" width="15.109375" style="3" bestFit="1" customWidth="1"/>
    <col min="9477" max="9477" width="17.33203125" style="3" customWidth="1"/>
    <col min="9478" max="9478" width="16.6640625" style="3" customWidth="1"/>
    <col min="9479" max="9480" width="11.44140625" style="3"/>
    <col min="9481" max="9481" width="22.88671875" style="3" bestFit="1" customWidth="1"/>
    <col min="9482" max="9482" width="17" style="3" bestFit="1" customWidth="1"/>
    <col min="9483" max="9726" width="11.44140625" style="3"/>
    <col min="9727" max="9728" width="4.33203125" style="3" customWidth="1"/>
    <col min="9729" max="9729" width="5.5546875" style="3" customWidth="1"/>
    <col min="9730" max="9730" width="5.33203125" style="3" customWidth="1"/>
    <col min="9731" max="9731" width="44.6640625" style="3" customWidth="1"/>
    <col min="9732" max="9732" width="15.109375" style="3" bestFit="1" customWidth="1"/>
    <col min="9733" max="9733" width="17.33203125" style="3" customWidth="1"/>
    <col min="9734" max="9734" width="16.6640625" style="3" customWidth="1"/>
    <col min="9735" max="9736" width="11.44140625" style="3"/>
    <col min="9737" max="9737" width="22.88671875" style="3" bestFit="1" customWidth="1"/>
    <col min="9738" max="9738" width="17" style="3" bestFit="1" customWidth="1"/>
    <col min="9739" max="9982" width="11.44140625" style="3"/>
    <col min="9983" max="9984" width="4.33203125" style="3" customWidth="1"/>
    <col min="9985" max="9985" width="5.5546875" style="3" customWidth="1"/>
    <col min="9986" max="9986" width="5.33203125" style="3" customWidth="1"/>
    <col min="9987" max="9987" width="44.6640625" style="3" customWidth="1"/>
    <col min="9988" max="9988" width="15.109375" style="3" bestFit="1" customWidth="1"/>
    <col min="9989" max="9989" width="17.33203125" style="3" customWidth="1"/>
    <col min="9990" max="9990" width="16.6640625" style="3" customWidth="1"/>
    <col min="9991" max="9992" width="11.44140625" style="3"/>
    <col min="9993" max="9993" width="22.88671875" style="3" bestFit="1" customWidth="1"/>
    <col min="9994" max="9994" width="17" style="3" bestFit="1" customWidth="1"/>
    <col min="9995" max="10238" width="11.44140625" style="3"/>
    <col min="10239" max="10240" width="4.33203125" style="3" customWidth="1"/>
    <col min="10241" max="10241" width="5.5546875" style="3" customWidth="1"/>
    <col min="10242" max="10242" width="5.33203125" style="3" customWidth="1"/>
    <col min="10243" max="10243" width="44.6640625" style="3" customWidth="1"/>
    <col min="10244" max="10244" width="15.109375" style="3" bestFit="1" customWidth="1"/>
    <col min="10245" max="10245" width="17.33203125" style="3" customWidth="1"/>
    <col min="10246" max="10246" width="16.6640625" style="3" customWidth="1"/>
    <col min="10247" max="10248" width="11.44140625" style="3"/>
    <col min="10249" max="10249" width="22.88671875" style="3" bestFit="1" customWidth="1"/>
    <col min="10250" max="10250" width="17" style="3" bestFit="1" customWidth="1"/>
    <col min="10251" max="10494" width="11.44140625" style="3"/>
    <col min="10495" max="10496" width="4.33203125" style="3" customWidth="1"/>
    <col min="10497" max="10497" width="5.5546875" style="3" customWidth="1"/>
    <col min="10498" max="10498" width="5.33203125" style="3" customWidth="1"/>
    <col min="10499" max="10499" width="44.6640625" style="3" customWidth="1"/>
    <col min="10500" max="10500" width="15.109375" style="3" bestFit="1" customWidth="1"/>
    <col min="10501" max="10501" width="17.33203125" style="3" customWidth="1"/>
    <col min="10502" max="10502" width="16.6640625" style="3" customWidth="1"/>
    <col min="10503" max="10504" width="11.44140625" style="3"/>
    <col min="10505" max="10505" width="22.88671875" style="3" bestFit="1" customWidth="1"/>
    <col min="10506" max="10506" width="17" style="3" bestFit="1" customWidth="1"/>
    <col min="10507" max="10750" width="11.44140625" style="3"/>
    <col min="10751" max="10752" width="4.33203125" style="3" customWidth="1"/>
    <col min="10753" max="10753" width="5.5546875" style="3" customWidth="1"/>
    <col min="10754" max="10754" width="5.33203125" style="3" customWidth="1"/>
    <col min="10755" max="10755" width="44.6640625" style="3" customWidth="1"/>
    <col min="10756" max="10756" width="15.109375" style="3" bestFit="1" customWidth="1"/>
    <col min="10757" max="10757" width="17.33203125" style="3" customWidth="1"/>
    <col min="10758" max="10758" width="16.6640625" style="3" customWidth="1"/>
    <col min="10759" max="10760" width="11.44140625" style="3"/>
    <col min="10761" max="10761" width="22.88671875" style="3" bestFit="1" customWidth="1"/>
    <col min="10762" max="10762" width="17" style="3" bestFit="1" customWidth="1"/>
    <col min="10763" max="11006" width="11.44140625" style="3"/>
    <col min="11007" max="11008" width="4.33203125" style="3" customWidth="1"/>
    <col min="11009" max="11009" width="5.5546875" style="3" customWidth="1"/>
    <col min="11010" max="11010" width="5.33203125" style="3" customWidth="1"/>
    <col min="11011" max="11011" width="44.6640625" style="3" customWidth="1"/>
    <col min="11012" max="11012" width="15.109375" style="3" bestFit="1" customWidth="1"/>
    <col min="11013" max="11013" width="17.33203125" style="3" customWidth="1"/>
    <col min="11014" max="11014" width="16.6640625" style="3" customWidth="1"/>
    <col min="11015" max="11016" width="11.44140625" style="3"/>
    <col min="11017" max="11017" width="22.88671875" style="3" bestFit="1" customWidth="1"/>
    <col min="11018" max="11018" width="17" style="3" bestFit="1" customWidth="1"/>
    <col min="11019" max="11262" width="11.44140625" style="3"/>
    <col min="11263" max="11264" width="4.33203125" style="3" customWidth="1"/>
    <col min="11265" max="11265" width="5.5546875" style="3" customWidth="1"/>
    <col min="11266" max="11266" width="5.33203125" style="3" customWidth="1"/>
    <col min="11267" max="11267" width="44.6640625" style="3" customWidth="1"/>
    <col min="11268" max="11268" width="15.109375" style="3" bestFit="1" customWidth="1"/>
    <col min="11269" max="11269" width="17.33203125" style="3" customWidth="1"/>
    <col min="11270" max="11270" width="16.6640625" style="3" customWidth="1"/>
    <col min="11271" max="11272" width="11.44140625" style="3"/>
    <col min="11273" max="11273" width="22.88671875" style="3" bestFit="1" customWidth="1"/>
    <col min="11274" max="11274" width="17" style="3" bestFit="1" customWidth="1"/>
    <col min="11275" max="11518" width="11.44140625" style="3"/>
    <col min="11519" max="11520" width="4.33203125" style="3" customWidth="1"/>
    <col min="11521" max="11521" width="5.5546875" style="3" customWidth="1"/>
    <col min="11522" max="11522" width="5.33203125" style="3" customWidth="1"/>
    <col min="11523" max="11523" width="44.6640625" style="3" customWidth="1"/>
    <col min="11524" max="11524" width="15.109375" style="3" bestFit="1" customWidth="1"/>
    <col min="11525" max="11525" width="17.33203125" style="3" customWidth="1"/>
    <col min="11526" max="11526" width="16.6640625" style="3" customWidth="1"/>
    <col min="11527" max="11528" width="11.44140625" style="3"/>
    <col min="11529" max="11529" width="22.88671875" style="3" bestFit="1" customWidth="1"/>
    <col min="11530" max="11530" width="17" style="3" bestFit="1" customWidth="1"/>
    <col min="11531" max="11774" width="11.44140625" style="3"/>
    <col min="11775" max="11776" width="4.33203125" style="3" customWidth="1"/>
    <col min="11777" max="11777" width="5.5546875" style="3" customWidth="1"/>
    <col min="11778" max="11778" width="5.33203125" style="3" customWidth="1"/>
    <col min="11779" max="11779" width="44.6640625" style="3" customWidth="1"/>
    <col min="11780" max="11780" width="15.109375" style="3" bestFit="1" customWidth="1"/>
    <col min="11781" max="11781" width="17.33203125" style="3" customWidth="1"/>
    <col min="11782" max="11782" width="16.6640625" style="3" customWidth="1"/>
    <col min="11783" max="11784" width="11.44140625" style="3"/>
    <col min="11785" max="11785" width="22.88671875" style="3" bestFit="1" customWidth="1"/>
    <col min="11786" max="11786" width="17" style="3" bestFit="1" customWidth="1"/>
    <col min="11787" max="12030" width="11.44140625" style="3"/>
    <col min="12031" max="12032" width="4.33203125" style="3" customWidth="1"/>
    <col min="12033" max="12033" width="5.5546875" style="3" customWidth="1"/>
    <col min="12034" max="12034" width="5.33203125" style="3" customWidth="1"/>
    <col min="12035" max="12035" width="44.6640625" style="3" customWidth="1"/>
    <col min="12036" max="12036" width="15.109375" style="3" bestFit="1" customWidth="1"/>
    <col min="12037" max="12037" width="17.33203125" style="3" customWidth="1"/>
    <col min="12038" max="12038" width="16.6640625" style="3" customWidth="1"/>
    <col min="12039" max="12040" width="11.44140625" style="3"/>
    <col min="12041" max="12041" width="22.88671875" style="3" bestFit="1" customWidth="1"/>
    <col min="12042" max="12042" width="17" style="3" bestFit="1" customWidth="1"/>
    <col min="12043" max="12286" width="11.44140625" style="3"/>
    <col min="12287" max="12288" width="4.33203125" style="3" customWidth="1"/>
    <col min="12289" max="12289" width="5.5546875" style="3" customWidth="1"/>
    <col min="12290" max="12290" width="5.33203125" style="3" customWidth="1"/>
    <col min="12291" max="12291" width="44.6640625" style="3" customWidth="1"/>
    <col min="12292" max="12292" width="15.109375" style="3" bestFit="1" customWidth="1"/>
    <col min="12293" max="12293" width="17.33203125" style="3" customWidth="1"/>
    <col min="12294" max="12294" width="16.6640625" style="3" customWidth="1"/>
    <col min="12295" max="12296" width="11.44140625" style="3"/>
    <col min="12297" max="12297" width="22.88671875" style="3" bestFit="1" customWidth="1"/>
    <col min="12298" max="12298" width="17" style="3" bestFit="1" customWidth="1"/>
    <col min="12299" max="12542" width="11.44140625" style="3"/>
    <col min="12543" max="12544" width="4.33203125" style="3" customWidth="1"/>
    <col min="12545" max="12545" width="5.5546875" style="3" customWidth="1"/>
    <col min="12546" max="12546" width="5.33203125" style="3" customWidth="1"/>
    <col min="12547" max="12547" width="44.6640625" style="3" customWidth="1"/>
    <col min="12548" max="12548" width="15.109375" style="3" bestFit="1" customWidth="1"/>
    <col min="12549" max="12549" width="17.33203125" style="3" customWidth="1"/>
    <col min="12550" max="12550" width="16.6640625" style="3" customWidth="1"/>
    <col min="12551" max="12552" width="11.44140625" style="3"/>
    <col min="12553" max="12553" width="22.88671875" style="3" bestFit="1" customWidth="1"/>
    <col min="12554" max="12554" width="17" style="3" bestFit="1" customWidth="1"/>
    <col min="12555" max="12798" width="11.44140625" style="3"/>
    <col min="12799" max="12800" width="4.33203125" style="3" customWidth="1"/>
    <col min="12801" max="12801" width="5.5546875" style="3" customWidth="1"/>
    <col min="12802" max="12802" width="5.33203125" style="3" customWidth="1"/>
    <col min="12803" max="12803" width="44.6640625" style="3" customWidth="1"/>
    <col min="12804" max="12804" width="15.109375" style="3" bestFit="1" customWidth="1"/>
    <col min="12805" max="12805" width="17.33203125" style="3" customWidth="1"/>
    <col min="12806" max="12806" width="16.6640625" style="3" customWidth="1"/>
    <col min="12807" max="12808" width="11.44140625" style="3"/>
    <col min="12809" max="12809" width="22.88671875" style="3" bestFit="1" customWidth="1"/>
    <col min="12810" max="12810" width="17" style="3" bestFit="1" customWidth="1"/>
    <col min="12811" max="13054" width="11.44140625" style="3"/>
    <col min="13055" max="13056" width="4.33203125" style="3" customWidth="1"/>
    <col min="13057" max="13057" width="5.5546875" style="3" customWidth="1"/>
    <col min="13058" max="13058" width="5.33203125" style="3" customWidth="1"/>
    <col min="13059" max="13059" width="44.6640625" style="3" customWidth="1"/>
    <col min="13060" max="13060" width="15.109375" style="3" bestFit="1" customWidth="1"/>
    <col min="13061" max="13061" width="17.33203125" style="3" customWidth="1"/>
    <col min="13062" max="13062" width="16.6640625" style="3" customWidth="1"/>
    <col min="13063" max="13064" width="11.44140625" style="3"/>
    <col min="13065" max="13065" width="22.88671875" style="3" bestFit="1" customWidth="1"/>
    <col min="13066" max="13066" width="17" style="3" bestFit="1" customWidth="1"/>
    <col min="13067" max="13310" width="11.44140625" style="3"/>
    <col min="13311" max="13312" width="4.33203125" style="3" customWidth="1"/>
    <col min="13313" max="13313" width="5.5546875" style="3" customWidth="1"/>
    <col min="13314" max="13314" width="5.33203125" style="3" customWidth="1"/>
    <col min="13315" max="13315" width="44.6640625" style="3" customWidth="1"/>
    <col min="13316" max="13316" width="15.109375" style="3" bestFit="1" customWidth="1"/>
    <col min="13317" max="13317" width="17.33203125" style="3" customWidth="1"/>
    <col min="13318" max="13318" width="16.6640625" style="3" customWidth="1"/>
    <col min="13319" max="13320" width="11.44140625" style="3"/>
    <col min="13321" max="13321" width="22.88671875" style="3" bestFit="1" customWidth="1"/>
    <col min="13322" max="13322" width="17" style="3" bestFit="1" customWidth="1"/>
    <col min="13323" max="13566" width="11.44140625" style="3"/>
    <col min="13567" max="13568" width="4.33203125" style="3" customWidth="1"/>
    <col min="13569" max="13569" width="5.5546875" style="3" customWidth="1"/>
    <col min="13570" max="13570" width="5.33203125" style="3" customWidth="1"/>
    <col min="13571" max="13571" width="44.6640625" style="3" customWidth="1"/>
    <col min="13572" max="13572" width="15.109375" style="3" bestFit="1" customWidth="1"/>
    <col min="13573" max="13573" width="17.33203125" style="3" customWidth="1"/>
    <col min="13574" max="13574" width="16.6640625" style="3" customWidth="1"/>
    <col min="13575" max="13576" width="11.44140625" style="3"/>
    <col min="13577" max="13577" width="22.88671875" style="3" bestFit="1" customWidth="1"/>
    <col min="13578" max="13578" width="17" style="3" bestFit="1" customWidth="1"/>
    <col min="13579" max="13822" width="11.44140625" style="3"/>
    <col min="13823" max="13824" width="4.33203125" style="3" customWidth="1"/>
    <col min="13825" max="13825" width="5.5546875" style="3" customWidth="1"/>
    <col min="13826" max="13826" width="5.33203125" style="3" customWidth="1"/>
    <col min="13827" max="13827" width="44.6640625" style="3" customWidth="1"/>
    <col min="13828" max="13828" width="15.109375" style="3" bestFit="1" customWidth="1"/>
    <col min="13829" max="13829" width="17.33203125" style="3" customWidth="1"/>
    <col min="13830" max="13830" width="16.6640625" style="3" customWidth="1"/>
    <col min="13831" max="13832" width="11.44140625" style="3"/>
    <col min="13833" max="13833" width="22.88671875" style="3" bestFit="1" customWidth="1"/>
    <col min="13834" max="13834" width="17" style="3" bestFit="1" customWidth="1"/>
    <col min="13835" max="14078" width="11.44140625" style="3"/>
    <col min="14079" max="14080" width="4.33203125" style="3" customWidth="1"/>
    <col min="14081" max="14081" width="5.5546875" style="3" customWidth="1"/>
    <col min="14082" max="14082" width="5.33203125" style="3" customWidth="1"/>
    <col min="14083" max="14083" width="44.6640625" style="3" customWidth="1"/>
    <col min="14084" max="14084" width="15.109375" style="3" bestFit="1" customWidth="1"/>
    <col min="14085" max="14085" width="17.33203125" style="3" customWidth="1"/>
    <col min="14086" max="14086" width="16.6640625" style="3" customWidth="1"/>
    <col min="14087" max="14088" width="11.44140625" style="3"/>
    <col min="14089" max="14089" width="22.88671875" style="3" bestFit="1" customWidth="1"/>
    <col min="14090" max="14090" width="17" style="3" bestFit="1" customWidth="1"/>
    <col min="14091" max="14334" width="11.44140625" style="3"/>
    <col min="14335" max="14336" width="4.33203125" style="3" customWidth="1"/>
    <col min="14337" max="14337" width="5.5546875" style="3" customWidth="1"/>
    <col min="14338" max="14338" width="5.33203125" style="3" customWidth="1"/>
    <col min="14339" max="14339" width="44.6640625" style="3" customWidth="1"/>
    <col min="14340" max="14340" width="15.109375" style="3" bestFit="1" customWidth="1"/>
    <col min="14341" max="14341" width="17.33203125" style="3" customWidth="1"/>
    <col min="14342" max="14342" width="16.6640625" style="3" customWidth="1"/>
    <col min="14343" max="14344" width="11.44140625" style="3"/>
    <col min="14345" max="14345" width="22.88671875" style="3" bestFit="1" customWidth="1"/>
    <col min="14346" max="14346" width="17" style="3" bestFit="1" customWidth="1"/>
    <col min="14347" max="14590" width="11.44140625" style="3"/>
    <col min="14591" max="14592" width="4.33203125" style="3" customWidth="1"/>
    <col min="14593" max="14593" width="5.5546875" style="3" customWidth="1"/>
    <col min="14594" max="14594" width="5.33203125" style="3" customWidth="1"/>
    <col min="14595" max="14595" width="44.6640625" style="3" customWidth="1"/>
    <col min="14596" max="14596" width="15.109375" style="3" bestFit="1" customWidth="1"/>
    <col min="14597" max="14597" width="17.33203125" style="3" customWidth="1"/>
    <col min="14598" max="14598" width="16.6640625" style="3" customWidth="1"/>
    <col min="14599" max="14600" width="11.44140625" style="3"/>
    <col min="14601" max="14601" width="22.88671875" style="3" bestFit="1" customWidth="1"/>
    <col min="14602" max="14602" width="17" style="3" bestFit="1" customWidth="1"/>
    <col min="14603" max="14846" width="11.44140625" style="3"/>
    <col min="14847" max="14848" width="4.33203125" style="3" customWidth="1"/>
    <col min="14849" max="14849" width="5.5546875" style="3" customWidth="1"/>
    <col min="14850" max="14850" width="5.33203125" style="3" customWidth="1"/>
    <col min="14851" max="14851" width="44.6640625" style="3" customWidth="1"/>
    <col min="14852" max="14852" width="15.109375" style="3" bestFit="1" customWidth="1"/>
    <col min="14853" max="14853" width="17.33203125" style="3" customWidth="1"/>
    <col min="14854" max="14854" width="16.6640625" style="3" customWidth="1"/>
    <col min="14855" max="14856" width="11.44140625" style="3"/>
    <col min="14857" max="14857" width="22.88671875" style="3" bestFit="1" customWidth="1"/>
    <col min="14858" max="14858" width="17" style="3" bestFit="1" customWidth="1"/>
    <col min="14859" max="15102" width="11.44140625" style="3"/>
    <col min="15103" max="15104" width="4.33203125" style="3" customWidth="1"/>
    <col min="15105" max="15105" width="5.5546875" style="3" customWidth="1"/>
    <col min="15106" max="15106" width="5.33203125" style="3" customWidth="1"/>
    <col min="15107" max="15107" width="44.6640625" style="3" customWidth="1"/>
    <col min="15108" max="15108" width="15.109375" style="3" bestFit="1" customWidth="1"/>
    <col min="15109" max="15109" width="17.33203125" style="3" customWidth="1"/>
    <col min="15110" max="15110" width="16.6640625" style="3" customWidth="1"/>
    <col min="15111" max="15112" width="11.44140625" style="3"/>
    <col min="15113" max="15113" width="22.88671875" style="3" bestFit="1" customWidth="1"/>
    <col min="15114" max="15114" width="17" style="3" bestFit="1" customWidth="1"/>
    <col min="15115" max="15358" width="11.44140625" style="3"/>
    <col min="15359" max="15360" width="4.33203125" style="3" customWidth="1"/>
    <col min="15361" max="15361" width="5.5546875" style="3" customWidth="1"/>
    <col min="15362" max="15362" width="5.33203125" style="3" customWidth="1"/>
    <col min="15363" max="15363" width="44.6640625" style="3" customWidth="1"/>
    <col min="15364" max="15364" width="15.109375" style="3" bestFit="1" customWidth="1"/>
    <col min="15365" max="15365" width="17.33203125" style="3" customWidth="1"/>
    <col min="15366" max="15366" width="16.6640625" style="3" customWidth="1"/>
    <col min="15367" max="15368" width="11.44140625" style="3"/>
    <col min="15369" max="15369" width="22.88671875" style="3" bestFit="1" customWidth="1"/>
    <col min="15370" max="15370" width="17" style="3" bestFit="1" customWidth="1"/>
    <col min="15371" max="15614" width="11.44140625" style="3"/>
    <col min="15615" max="15616" width="4.33203125" style="3" customWidth="1"/>
    <col min="15617" max="15617" width="5.5546875" style="3" customWidth="1"/>
    <col min="15618" max="15618" width="5.33203125" style="3" customWidth="1"/>
    <col min="15619" max="15619" width="44.6640625" style="3" customWidth="1"/>
    <col min="15620" max="15620" width="15.109375" style="3" bestFit="1" customWidth="1"/>
    <col min="15621" max="15621" width="17.33203125" style="3" customWidth="1"/>
    <col min="15622" max="15622" width="16.6640625" style="3" customWidth="1"/>
    <col min="15623" max="15624" width="11.44140625" style="3"/>
    <col min="15625" max="15625" width="22.88671875" style="3" bestFit="1" customWidth="1"/>
    <col min="15626" max="15626" width="17" style="3" bestFit="1" customWidth="1"/>
    <col min="15627" max="15870" width="11.44140625" style="3"/>
    <col min="15871" max="15872" width="4.33203125" style="3" customWidth="1"/>
    <col min="15873" max="15873" width="5.5546875" style="3" customWidth="1"/>
    <col min="15874" max="15874" width="5.33203125" style="3" customWidth="1"/>
    <col min="15875" max="15875" width="44.6640625" style="3" customWidth="1"/>
    <col min="15876" max="15876" width="15.109375" style="3" bestFit="1" customWidth="1"/>
    <col min="15877" max="15877" width="17.33203125" style="3" customWidth="1"/>
    <col min="15878" max="15878" width="16.6640625" style="3" customWidth="1"/>
    <col min="15879" max="15880" width="11.44140625" style="3"/>
    <col min="15881" max="15881" width="22.88671875" style="3" bestFit="1" customWidth="1"/>
    <col min="15882" max="15882" width="17" style="3" bestFit="1" customWidth="1"/>
    <col min="15883" max="16126" width="11.44140625" style="3"/>
    <col min="16127" max="16128" width="4.33203125" style="3" customWidth="1"/>
    <col min="16129" max="16129" width="5.5546875" style="3" customWidth="1"/>
    <col min="16130" max="16130" width="5.33203125" style="3" customWidth="1"/>
    <col min="16131" max="16131" width="44.6640625" style="3" customWidth="1"/>
    <col min="16132" max="16132" width="15.109375" style="3" bestFit="1" customWidth="1"/>
    <col min="16133" max="16133" width="17.33203125" style="3" customWidth="1"/>
    <col min="16134" max="16134" width="16.6640625" style="3" customWidth="1"/>
    <col min="16135" max="16136" width="11.44140625" style="3"/>
    <col min="16137" max="16137" width="22.88671875" style="3" bestFit="1" customWidth="1"/>
    <col min="16138" max="16138" width="17" style="3" bestFit="1" customWidth="1"/>
    <col min="16139" max="16384" width="11.44140625" style="3"/>
  </cols>
  <sheetData>
    <row r="1" spans="1:7" x14ac:dyDescent="0.25">
      <c r="A1" s="241" t="s">
        <v>207</v>
      </c>
      <c r="B1" s="241"/>
      <c r="C1" s="241"/>
      <c r="D1" s="241"/>
      <c r="E1" s="241"/>
      <c r="F1" s="241"/>
      <c r="G1" s="241"/>
    </row>
    <row r="2" spans="1:7" x14ac:dyDescent="0.25">
      <c r="A2" s="241" t="s">
        <v>208</v>
      </c>
      <c r="B2" s="241"/>
      <c r="C2" s="241"/>
      <c r="D2" s="241"/>
      <c r="E2" s="241"/>
      <c r="F2" s="241"/>
      <c r="G2" s="241"/>
    </row>
    <row r="19" spans="1:7" ht="48" customHeight="1" x14ac:dyDescent="0.25"/>
    <row r="20" spans="1:7" ht="75.75" customHeight="1" x14ac:dyDescent="0.25">
      <c r="A20" s="239" t="s">
        <v>231</v>
      </c>
      <c r="B20" s="239"/>
      <c r="C20" s="239"/>
      <c r="D20" s="239"/>
      <c r="E20" s="239"/>
      <c r="F20" s="239"/>
      <c r="G20" s="239"/>
    </row>
    <row r="26" spans="1:7" ht="204.75" customHeight="1" x14ac:dyDescent="0.25"/>
    <row r="34" spans="1:7" x14ac:dyDescent="0.25">
      <c r="A34" s="240" t="s">
        <v>230</v>
      </c>
      <c r="B34" s="240"/>
      <c r="C34" s="240"/>
      <c r="D34" s="240"/>
      <c r="E34" s="240"/>
      <c r="F34" s="240"/>
      <c r="G34" s="240"/>
    </row>
  </sheetData>
  <mergeCells count="4">
    <mergeCell ref="A20:G20"/>
    <mergeCell ref="A34:G34"/>
    <mergeCell ref="A1:G1"/>
    <mergeCell ref="A2:G2"/>
  </mergeCells>
  <printOptions horizontalCentered="1"/>
  <pageMargins left="0.19685039370078741" right="0.19685039370078741" top="0.62992125984251968" bottom="0.43307086614173229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196B4-FFBC-4DA6-B895-ACCC548BB851}">
  <sheetPr>
    <tabColor rgb="FF00B050"/>
    <pageSetUpPr fitToPage="1"/>
  </sheetPr>
  <dimension ref="A1:M44"/>
  <sheetViews>
    <sheetView zoomScale="82" zoomScaleNormal="82" workbookViewId="0">
      <selection activeCell="N19" sqref="N19"/>
    </sheetView>
  </sheetViews>
  <sheetFormatPr defaultColWidth="11.44140625" defaultRowHeight="13.2" x14ac:dyDescent="0.25"/>
  <cols>
    <col min="1" max="2" width="4.33203125" style="68" customWidth="1"/>
    <col min="3" max="3" width="5.5546875" style="68" customWidth="1"/>
    <col min="4" max="4" width="5.33203125" style="71" customWidth="1"/>
    <col min="5" max="5" width="32.88671875" style="68" customWidth="1"/>
    <col min="6" max="6" width="15.33203125" style="68" customWidth="1"/>
    <col min="7" max="7" width="14.109375" style="68" customWidth="1"/>
    <col min="8" max="8" width="14.21875" style="68" bestFit="1" customWidth="1"/>
    <col min="9" max="12" width="11.44140625" style="68"/>
    <col min="13" max="13" width="14.5546875" style="68" bestFit="1" customWidth="1"/>
    <col min="14" max="237" width="11.44140625" style="68"/>
    <col min="238" max="239" width="4.33203125" style="68" customWidth="1"/>
    <col min="240" max="240" width="5.5546875" style="68" customWidth="1"/>
    <col min="241" max="241" width="5.33203125" style="68" customWidth="1"/>
    <col min="242" max="242" width="44.6640625" style="68" customWidth="1"/>
    <col min="243" max="243" width="17.33203125" style="68" bestFit="1" customWidth="1"/>
    <col min="244" max="244" width="20.33203125" style="68" bestFit="1" customWidth="1"/>
    <col min="245" max="245" width="16.6640625" style="68" customWidth="1"/>
    <col min="246" max="246" width="11.44140625" style="68"/>
    <col min="247" max="247" width="16.33203125" style="68" bestFit="1" customWidth="1"/>
    <col min="248" max="248" width="21.6640625" style="68" bestFit="1" customWidth="1"/>
    <col min="249" max="493" width="11.44140625" style="68"/>
    <col min="494" max="495" width="4.33203125" style="68" customWidth="1"/>
    <col min="496" max="496" width="5.5546875" style="68" customWidth="1"/>
    <col min="497" max="497" width="5.33203125" style="68" customWidth="1"/>
    <col min="498" max="498" width="44.6640625" style="68" customWidth="1"/>
    <col min="499" max="499" width="17.33203125" style="68" bestFit="1" customWidth="1"/>
    <col min="500" max="500" width="20.33203125" style="68" bestFit="1" customWidth="1"/>
    <col min="501" max="501" width="16.6640625" style="68" customWidth="1"/>
    <col min="502" max="502" width="11.44140625" style="68"/>
    <col min="503" max="503" width="16.33203125" style="68" bestFit="1" customWidth="1"/>
    <col min="504" max="504" width="21.6640625" style="68" bestFit="1" customWidth="1"/>
    <col min="505" max="749" width="11.44140625" style="68"/>
    <col min="750" max="751" width="4.33203125" style="68" customWidth="1"/>
    <col min="752" max="752" width="5.5546875" style="68" customWidth="1"/>
    <col min="753" max="753" width="5.33203125" style="68" customWidth="1"/>
    <col min="754" max="754" width="44.6640625" style="68" customWidth="1"/>
    <col min="755" max="755" width="17.33203125" style="68" bestFit="1" customWidth="1"/>
    <col min="756" max="756" width="20.33203125" style="68" bestFit="1" customWidth="1"/>
    <col min="757" max="757" width="16.6640625" style="68" customWidth="1"/>
    <col min="758" max="758" width="11.44140625" style="68"/>
    <col min="759" max="759" width="16.33203125" style="68" bestFit="1" customWidth="1"/>
    <col min="760" max="760" width="21.6640625" style="68" bestFit="1" customWidth="1"/>
    <col min="761" max="1005" width="11.44140625" style="68"/>
    <col min="1006" max="1007" width="4.33203125" style="68" customWidth="1"/>
    <col min="1008" max="1008" width="5.5546875" style="68" customWidth="1"/>
    <col min="1009" max="1009" width="5.33203125" style="68" customWidth="1"/>
    <col min="1010" max="1010" width="44.6640625" style="68" customWidth="1"/>
    <col min="1011" max="1011" width="17.33203125" style="68" bestFit="1" customWidth="1"/>
    <col min="1012" max="1012" width="20.33203125" style="68" bestFit="1" customWidth="1"/>
    <col min="1013" max="1013" width="16.6640625" style="68" customWidth="1"/>
    <col min="1014" max="1014" width="11.44140625" style="68"/>
    <col min="1015" max="1015" width="16.33203125" style="68" bestFit="1" customWidth="1"/>
    <col min="1016" max="1016" width="21.6640625" style="68" bestFit="1" customWidth="1"/>
    <col min="1017" max="1261" width="11.44140625" style="68"/>
    <col min="1262" max="1263" width="4.33203125" style="68" customWidth="1"/>
    <col min="1264" max="1264" width="5.5546875" style="68" customWidth="1"/>
    <col min="1265" max="1265" width="5.33203125" style="68" customWidth="1"/>
    <col min="1266" max="1266" width="44.6640625" style="68" customWidth="1"/>
    <col min="1267" max="1267" width="17.33203125" style="68" bestFit="1" customWidth="1"/>
    <col min="1268" max="1268" width="20.33203125" style="68" bestFit="1" customWidth="1"/>
    <col min="1269" max="1269" width="16.6640625" style="68" customWidth="1"/>
    <col min="1270" max="1270" width="11.44140625" style="68"/>
    <col min="1271" max="1271" width="16.33203125" style="68" bestFit="1" customWidth="1"/>
    <col min="1272" max="1272" width="21.6640625" style="68" bestFit="1" customWidth="1"/>
    <col min="1273" max="1517" width="11.44140625" style="68"/>
    <col min="1518" max="1519" width="4.33203125" style="68" customWidth="1"/>
    <col min="1520" max="1520" width="5.5546875" style="68" customWidth="1"/>
    <col min="1521" max="1521" width="5.33203125" style="68" customWidth="1"/>
    <col min="1522" max="1522" width="44.6640625" style="68" customWidth="1"/>
    <col min="1523" max="1523" width="17.33203125" style="68" bestFit="1" customWidth="1"/>
    <col min="1524" max="1524" width="20.33203125" style="68" bestFit="1" customWidth="1"/>
    <col min="1525" max="1525" width="16.6640625" style="68" customWidth="1"/>
    <col min="1526" max="1526" width="11.44140625" style="68"/>
    <col min="1527" max="1527" width="16.33203125" style="68" bestFit="1" customWidth="1"/>
    <col min="1528" max="1528" width="21.6640625" style="68" bestFit="1" customWidth="1"/>
    <col min="1529" max="1773" width="11.44140625" style="68"/>
    <col min="1774" max="1775" width="4.33203125" style="68" customWidth="1"/>
    <col min="1776" max="1776" width="5.5546875" style="68" customWidth="1"/>
    <col min="1777" max="1777" width="5.33203125" style="68" customWidth="1"/>
    <col min="1778" max="1778" width="44.6640625" style="68" customWidth="1"/>
    <col min="1779" max="1779" width="17.33203125" style="68" bestFit="1" customWidth="1"/>
    <col min="1780" max="1780" width="20.33203125" style="68" bestFit="1" customWidth="1"/>
    <col min="1781" max="1781" width="16.6640625" style="68" customWidth="1"/>
    <col min="1782" max="1782" width="11.44140625" style="68"/>
    <col min="1783" max="1783" width="16.33203125" style="68" bestFit="1" customWidth="1"/>
    <col min="1784" max="1784" width="21.6640625" style="68" bestFit="1" customWidth="1"/>
    <col min="1785" max="2029" width="11.44140625" style="68"/>
    <col min="2030" max="2031" width="4.33203125" style="68" customWidth="1"/>
    <col min="2032" max="2032" width="5.5546875" style="68" customWidth="1"/>
    <col min="2033" max="2033" width="5.33203125" style="68" customWidth="1"/>
    <col min="2034" max="2034" width="44.6640625" style="68" customWidth="1"/>
    <col min="2035" max="2035" width="17.33203125" style="68" bestFit="1" customWidth="1"/>
    <col min="2036" max="2036" width="20.33203125" style="68" bestFit="1" customWidth="1"/>
    <col min="2037" max="2037" width="16.6640625" style="68" customWidth="1"/>
    <col min="2038" max="2038" width="11.44140625" style="68"/>
    <col min="2039" max="2039" width="16.33203125" style="68" bestFit="1" customWidth="1"/>
    <col min="2040" max="2040" width="21.6640625" style="68" bestFit="1" customWidth="1"/>
    <col min="2041" max="2285" width="11.44140625" style="68"/>
    <col min="2286" max="2287" width="4.33203125" style="68" customWidth="1"/>
    <col min="2288" max="2288" width="5.5546875" style="68" customWidth="1"/>
    <col min="2289" max="2289" width="5.33203125" style="68" customWidth="1"/>
    <col min="2290" max="2290" width="44.6640625" style="68" customWidth="1"/>
    <col min="2291" max="2291" width="17.33203125" style="68" bestFit="1" customWidth="1"/>
    <col min="2292" max="2292" width="20.33203125" style="68" bestFit="1" customWidth="1"/>
    <col min="2293" max="2293" width="16.6640625" style="68" customWidth="1"/>
    <col min="2294" max="2294" width="11.44140625" style="68"/>
    <col min="2295" max="2295" width="16.33203125" style="68" bestFit="1" customWidth="1"/>
    <col min="2296" max="2296" width="21.6640625" style="68" bestFit="1" customWidth="1"/>
    <col min="2297" max="2541" width="11.44140625" style="68"/>
    <col min="2542" max="2543" width="4.33203125" style="68" customWidth="1"/>
    <col min="2544" max="2544" width="5.5546875" style="68" customWidth="1"/>
    <col min="2545" max="2545" width="5.33203125" style="68" customWidth="1"/>
    <col min="2546" max="2546" width="44.6640625" style="68" customWidth="1"/>
    <col min="2547" max="2547" width="17.33203125" style="68" bestFit="1" customWidth="1"/>
    <col min="2548" max="2548" width="20.33203125" style="68" bestFit="1" customWidth="1"/>
    <col min="2549" max="2549" width="16.6640625" style="68" customWidth="1"/>
    <col min="2550" max="2550" width="11.44140625" style="68"/>
    <col min="2551" max="2551" width="16.33203125" style="68" bestFit="1" customWidth="1"/>
    <col min="2552" max="2552" width="21.6640625" style="68" bestFit="1" customWidth="1"/>
    <col min="2553" max="2797" width="11.44140625" style="68"/>
    <col min="2798" max="2799" width="4.33203125" style="68" customWidth="1"/>
    <col min="2800" max="2800" width="5.5546875" style="68" customWidth="1"/>
    <col min="2801" max="2801" width="5.33203125" style="68" customWidth="1"/>
    <col min="2802" max="2802" width="44.6640625" style="68" customWidth="1"/>
    <col min="2803" max="2803" width="17.33203125" style="68" bestFit="1" customWidth="1"/>
    <col min="2804" max="2804" width="20.33203125" style="68" bestFit="1" customWidth="1"/>
    <col min="2805" max="2805" width="16.6640625" style="68" customWidth="1"/>
    <col min="2806" max="2806" width="11.44140625" style="68"/>
    <col min="2807" max="2807" width="16.33203125" style="68" bestFit="1" customWidth="1"/>
    <col min="2808" max="2808" width="21.6640625" style="68" bestFit="1" customWidth="1"/>
    <col min="2809" max="3053" width="11.44140625" style="68"/>
    <col min="3054" max="3055" width="4.33203125" style="68" customWidth="1"/>
    <col min="3056" max="3056" width="5.5546875" style="68" customWidth="1"/>
    <col min="3057" max="3057" width="5.33203125" style="68" customWidth="1"/>
    <col min="3058" max="3058" width="44.6640625" style="68" customWidth="1"/>
    <col min="3059" max="3059" width="17.33203125" style="68" bestFit="1" customWidth="1"/>
    <col min="3060" max="3060" width="20.33203125" style="68" bestFit="1" customWidth="1"/>
    <col min="3061" max="3061" width="16.6640625" style="68" customWidth="1"/>
    <col min="3062" max="3062" width="11.44140625" style="68"/>
    <col min="3063" max="3063" width="16.33203125" style="68" bestFit="1" customWidth="1"/>
    <col min="3064" max="3064" width="21.6640625" style="68" bestFit="1" customWidth="1"/>
    <col min="3065" max="3309" width="11.44140625" style="68"/>
    <col min="3310" max="3311" width="4.33203125" style="68" customWidth="1"/>
    <col min="3312" max="3312" width="5.5546875" style="68" customWidth="1"/>
    <col min="3313" max="3313" width="5.33203125" style="68" customWidth="1"/>
    <col min="3314" max="3314" width="44.6640625" style="68" customWidth="1"/>
    <col min="3315" max="3315" width="17.33203125" style="68" bestFit="1" customWidth="1"/>
    <col min="3316" max="3316" width="20.33203125" style="68" bestFit="1" customWidth="1"/>
    <col min="3317" max="3317" width="16.6640625" style="68" customWidth="1"/>
    <col min="3318" max="3318" width="11.44140625" style="68"/>
    <col min="3319" max="3319" width="16.33203125" style="68" bestFit="1" customWidth="1"/>
    <col min="3320" max="3320" width="21.6640625" style="68" bestFit="1" customWidth="1"/>
    <col min="3321" max="3565" width="11.44140625" style="68"/>
    <col min="3566" max="3567" width="4.33203125" style="68" customWidth="1"/>
    <col min="3568" max="3568" width="5.5546875" style="68" customWidth="1"/>
    <col min="3569" max="3569" width="5.33203125" style="68" customWidth="1"/>
    <col min="3570" max="3570" width="44.6640625" style="68" customWidth="1"/>
    <col min="3571" max="3571" width="17.33203125" style="68" bestFit="1" customWidth="1"/>
    <col min="3572" max="3572" width="20.33203125" style="68" bestFit="1" customWidth="1"/>
    <col min="3573" max="3573" width="16.6640625" style="68" customWidth="1"/>
    <col min="3574" max="3574" width="11.44140625" style="68"/>
    <col min="3575" max="3575" width="16.33203125" style="68" bestFit="1" customWidth="1"/>
    <col min="3576" max="3576" width="21.6640625" style="68" bestFit="1" customWidth="1"/>
    <col min="3577" max="3821" width="11.44140625" style="68"/>
    <col min="3822" max="3823" width="4.33203125" style="68" customWidth="1"/>
    <col min="3824" max="3824" width="5.5546875" style="68" customWidth="1"/>
    <col min="3825" max="3825" width="5.33203125" style="68" customWidth="1"/>
    <col min="3826" max="3826" width="44.6640625" style="68" customWidth="1"/>
    <col min="3827" max="3827" width="17.33203125" style="68" bestFit="1" customWidth="1"/>
    <col min="3828" max="3828" width="20.33203125" style="68" bestFit="1" customWidth="1"/>
    <col min="3829" max="3829" width="16.6640625" style="68" customWidth="1"/>
    <col min="3830" max="3830" width="11.44140625" style="68"/>
    <col min="3831" max="3831" width="16.33203125" style="68" bestFit="1" customWidth="1"/>
    <col min="3832" max="3832" width="21.6640625" style="68" bestFit="1" customWidth="1"/>
    <col min="3833" max="4077" width="11.44140625" style="68"/>
    <col min="4078" max="4079" width="4.33203125" style="68" customWidth="1"/>
    <col min="4080" max="4080" width="5.5546875" style="68" customWidth="1"/>
    <col min="4081" max="4081" width="5.33203125" style="68" customWidth="1"/>
    <col min="4082" max="4082" width="44.6640625" style="68" customWidth="1"/>
    <col min="4083" max="4083" width="17.33203125" style="68" bestFit="1" customWidth="1"/>
    <col min="4084" max="4084" width="20.33203125" style="68" bestFit="1" customWidth="1"/>
    <col min="4085" max="4085" width="16.6640625" style="68" customWidth="1"/>
    <col min="4086" max="4086" width="11.44140625" style="68"/>
    <col min="4087" max="4087" width="16.33203125" style="68" bestFit="1" customWidth="1"/>
    <col min="4088" max="4088" width="21.6640625" style="68" bestFit="1" customWidth="1"/>
    <col min="4089" max="4333" width="11.44140625" style="68"/>
    <col min="4334" max="4335" width="4.33203125" style="68" customWidth="1"/>
    <col min="4336" max="4336" width="5.5546875" style="68" customWidth="1"/>
    <col min="4337" max="4337" width="5.33203125" style="68" customWidth="1"/>
    <col min="4338" max="4338" width="44.6640625" style="68" customWidth="1"/>
    <col min="4339" max="4339" width="17.33203125" style="68" bestFit="1" customWidth="1"/>
    <col min="4340" max="4340" width="20.33203125" style="68" bestFit="1" customWidth="1"/>
    <col min="4341" max="4341" width="16.6640625" style="68" customWidth="1"/>
    <col min="4342" max="4342" width="11.44140625" style="68"/>
    <col min="4343" max="4343" width="16.33203125" style="68" bestFit="1" customWidth="1"/>
    <col min="4344" max="4344" width="21.6640625" style="68" bestFit="1" customWidth="1"/>
    <col min="4345" max="4589" width="11.44140625" style="68"/>
    <col min="4590" max="4591" width="4.33203125" style="68" customWidth="1"/>
    <col min="4592" max="4592" width="5.5546875" style="68" customWidth="1"/>
    <col min="4593" max="4593" width="5.33203125" style="68" customWidth="1"/>
    <col min="4594" max="4594" width="44.6640625" style="68" customWidth="1"/>
    <col min="4595" max="4595" width="17.33203125" style="68" bestFit="1" customWidth="1"/>
    <col min="4596" max="4596" width="20.33203125" style="68" bestFit="1" customWidth="1"/>
    <col min="4597" max="4597" width="16.6640625" style="68" customWidth="1"/>
    <col min="4598" max="4598" width="11.44140625" style="68"/>
    <col min="4599" max="4599" width="16.33203125" style="68" bestFit="1" customWidth="1"/>
    <col min="4600" max="4600" width="21.6640625" style="68" bestFit="1" customWidth="1"/>
    <col min="4601" max="4845" width="11.44140625" style="68"/>
    <col min="4846" max="4847" width="4.33203125" style="68" customWidth="1"/>
    <col min="4848" max="4848" width="5.5546875" style="68" customWidth="1"/>
    <col min="4849" max="4849" width="5.33203125" style="68" customWidth="1"/>
    <col min="4850" max="4850" width="44.6640625" style="68" customWidth="1"/>
    <col min="4851" max="4851" width="17.33203125" style="68" bestFit="1" customWidth="1"/>
    <col min="4852" max="4852" width="20.33203125" style="68" bestFit="1" customWidth="1"/>
    <col min="4853" max="4853" width="16.6640625" style="68" customWidth="1"/>
    <col min="4854" max="4854" width="11.44140625" style="68"/>
    <col min="4855" max="4855" width="16.33203125" style="68" bestFit="1" customWidth="1"/>
    <col min="4856" max="4856" width="21.6640625" style="68" bestFit="1" customWidth="1"/>
    <col min="4857" max="5101" width="11.44140625" style="68"/>
    <col min="5102" max="5103" width="4.33203125" style="68" customWidth="1"/>
    <col min="5104" max="5104" width="5.5546875" style="68" customWidth="1"/>
    <col min="5105" max="5105" width="5.33203125" style="68" customWidth="1"/>
    <col min="5106" max="5106" width="44.6640625" style="68" customWidth="1"/>
    <col min="5107" max="5107" width="17.33203125" style="68" bestFit="1" customWidth="1"/>
    <col min="5108" max="5108" width="20.33203125" style="68" bestFit="1" customWidth="1"/>
    <col min="5109" max="5109" width="16.6640625" style="68" customWidth="1"/>
    <col min="5110" max="5110" width="11.44140625" style="68"/>
    <col min="5111" max="5111" width="16.33203125" style="68" bestFit="1" customWidth="1"/>
    <col min="5112" max="5112" width="21.6640625" style="68" bestFit="1" customWidth="1"/>
    <col min="5113" max="5357" width="11.44140625" style="68"/>
    <col min="5358" max="5359" width="4.33203125" style="68" customWidth="1"/>
    <col min="5360" max="5360" width="5.5546875" style="68" customWidth="1"/>
    <col min="5361" max="5361" width="5.33203125" style="68" customWidth="1"/>
    <col min="5362" max="5362" width="44.6640625" style="68" customWidth="1"/>
    <col min="5363" max="5363" width="17.33203125" style="68" bestFit="1" customWidth="1"/>
    <col min="5364" max="5364" width="20.33203125" style="68" bestFit="1" customWidth="1"/>
    <col min="5365" max="5365" width="16.6640625" style="68" customWidth="1"/>
    <col min="5366" max="5366" width="11.44140625" style="68"/>
    <col min="5367" max="5367" width="16.33203125" style="68" bestFit="1" customWidth="1"/>
    <col min="5368" max="5368" width="21.6640625" style="68" bestFit="1" customWidth="1"/>
    <col min="5369" max="5613" width="11.44140625" style="68"/>
    <col min="5614" max="5615" width="4.33203125" style="68" customWidth="1"/>
    <col min="5616" max="5616" width="5.5546875" style="68" customWidth="1"/>
    <col min="5617" max="5617" width="5.33203125" style="68" customWidth="1"/>
    <col min="5618" max="5618" width="44.6640625" style="68" customWidth="1"/>
    <col min="5619" max="5619" width="17.33203125" style="68" bestFit="1" customWidth="1"/>
    <col min="5620" max="5620" width="20.33203125" style="68" bestFit="1" customWidth="1"/>
    <col min="5621" max="5621" width="16.6640625" style="68" customWidth="1"/>
    <col min="5622" max="5622" width="11.44140625" style="68"/>
    <col min="5623" max="5623" width="16.33203125" style="68" bestFit="1" customWidth="1"/>
    <col min="5624" max="5624" width="21.6640625" style="68" bestFit="1" customWidth="1"/>
    <col min="5625" max="5869" width="11.44140625" style="68"/>
    <col min="5870" max="5871" width="4.33203125" style="68" customWidth="1"/>
    <col min="5872" max="5872" width="5.5546875" style="68" customWidth="1"/>
    <col min="5873" max="5873" width="5.33203125" style="68" customWidth="1"/>
    <col min="5874" max="5874" width="44.6640625" style="68" customWidth="1"/>
    <col min="5875" max="5875" width="17.33203125" style="68" bestFit="1" customWidth="1"/>
    <col min="5876" max="5876" width="20.33203125" style="68" bestFit="1" customWidth="1"/>
    <col min="5877" max="5877" width="16.6640625" style="68" customWidth="1"/>
    <col min="5878" max="5878" width="11.44140625" style="68"/>
    <col min="5879" max="5879" width="16.33203125" style="68" bestFit="1" customWidth="1"/>
    <col min="5880" max="5880" width="21.6640625" style="68" bestFit="1" customWidth="1"/>
    <col min="5881" max="6125" width="11.44140625" style="68"/>
    <col min="6126" max="6127" width="4.33203125" style="68" customWidth="1"/>
    <col min="6128" max="6128" width="5.5546875" style="68" customWidth="1"/>
    <col min="6129" max="6129" width="5.33203125" style="68" customWidth="1"/>
    <col min="6130" max="6130" width="44.6640625" style="68" customWidth="1"/>
    <col min="6131" max="6131" width="17.33203125" style="68" bestFit="1" customWidth="1"/>
    <col min="6132" max="6132" width="20.33203125" style="68" bestFit="1" customWidth="1"/>
    <col min="6133" max="6133" width="16.6640625" style="68" customWidth="1"/>
    <col min="6134" max="6134" width="11.44140625" style="68"/>
    <col min="6135" max="6135" width="16.33203125" style="68" bestFit="1" customWidth="1"/>
    <col min="6136" max="6136" width="21.6640625" style="68" bestFit="1" customWidth="1"/>
    <col min="6137" max="6381" width="11.44140625" style="68"/>
    <col min="6382" max="6383" width="4.33203125" style="68" customWidth="1"/>
    <col min="6384" max="6384" width="5.5546875" style="68" customWidth="1"/>
    <col min="6385" max="6385" width="5.33203125" style="68" customWidth="1"/>
    <col min="6386" max="6386" width="44.6640625" style="68" customWidth="1"/>
    <col min="6387" max="6387" width="17.33203125" style="68" bestFit="1" customWidth="1"/>
    <col min="6388" max="6388" width="20.33203125" style="68" bestFit="1" customWidth="1"/>
    <col min="6389" max="6389" width="16.6640625" style="68" customWidth="1"/>
    <col min="6390" max="6390" width="11.44140625" style="68"/>
    <col min="6391" max="6391" width="16.33203125" style="68" bestFit="1" customWidth="1"/>
    <col min="6392" max="6392" width="21.6640625" style="68" bestFit="1" customWidth="1"/>
    <col min="6393" max="6637" width="11.44140625" style="68"/>
    <col min="6638" max="6639" width="4.33203125" style="68" customWidth="1"/>
    <col min="6640" max="6640" width="5.5546875" style="68" customWidth="1"/>
    <col min="6641" max="6641" width="5.33203125" style="68" customWidth="1"/>
    <col min="6642" max="6642" width="44.6640625" style="68" customWidth="1"/>
    <col min="6643" max="6643" width="17.33203125" style="68" bestFit="1" customWidth="1"/>
    <col min="6644" max="6644" width="20.33203125" style="68" bestFit="1" customWidth="1"/>
    <col min="6645" max="6645" width="16.6640625" style="68" customWidth="1"/>
    <col min="6646" max="6646" width="11.44140625" style="68"/>
    <col min="6647" max="6647" width="16.33203125" style="68" bestFit="1" customWidth="1"/>
    <col min="6648" max="6648" width="21.6640625" style="68" bestFit="1" customWidth="1"/>
    <col min="6649" max="6893" width="11.44140625" style="68"/>
    <col min="6894" max="6895" width="4.33203125" style="68" customWidth="1"/>
    <col min="6896" max="6896" width="5.5546875" style="68" customWidth="1"/>
    <col min="6897" max="6897" width="5.33203125" style="68" customWidth="1"/>
    <col min="6898" max="6898" width="44.6640625" style="68" customWidth="1"/>
    <col min="6899" max="6899" width="17.33203125" style="68" bestFit="1" customWidth="1"/>
    <col min="6900" max="6900" width="20.33203125" style="68" bestFit="1" customWidth="1"/>
    <col min="6901" max="6901" width="16.6640625" style="68" customWidth="1"/>
    <col min="6902" max="6902" width="11.44140625" style="68"/>
    <col min="6903" max="6903" width="16.33203125" style="68" bestFit="1" customWidth="1"/>
    <col min="6904" max="6904" width="21.6640625" style="68" bestFit="1" customWidth="1"/>
    <col min="6905" max="7149" width="11.44140625" style="68"/>
    <col min="7150" max="7151" width="4.33203125" style="68" customWidth="1"/>
    <col min="7152" max="7152" width="5.5546875" style="68" customWidth="1"/>
    <col min="7153" max="7153" width="5.33203125" style="68" customWidth="1"/>
    <col min="7154" max="7154" width="44.6640625" style="68" customWidth="1"/>
    <col min="7155" max="7155" width="17.33203125" style="68" bestFit="1" customWidth="1"/>
    <col min="7156" max="7156" width="20.33203125" style="68" bestFit="1" customWidth="1"/>
    <col min="7157" max="7157" width="16.6640625" style="68" customWidth="1"/>
    <col min="7158" max="7158" width="11.44140625" style="68"/>
    <col min="7159" max="7159" width="16.33203125" style="68" bestFit="1" customWidth="1"/>
    <col min="7160" max="7160" width="21.6640625" style="68" bestFit="1" customWidth="1"/>
    <col min="7161" max="7405" width="11.44140625" style="68"/>
    <col min="7406" max="7407" width="4.33203125" style="68" customWidth="1"/>
    <col min="7408" max="7408" width="5.5546875" style="68" customWidth="1"/>
    <col min="7409" max="7409" width="5.33203125" style="68" customWidth="1"/>
    <col min="7410" max="7410" width="44.6640625" style="68" customWidth="1"/>
    <col min="7411" max="7411" width="17.33203125" style="68" bestFit="1" customWidth="1"/>
    <col min="7412" max="7412" width="20.33203125" style="68" bestFit="1" customWidth="1"/>
    <col min="7413" max="7413" width="16.6640625" style="68" customWidth="1"/>
    <col min="7414" max="7414" width="11.44140625" style="68"/>
    <col min="7415" max="7415" width="16.33203125" style="68" bestFit="1" customWidth="1"/>
    <col min="7416" max="7416" width="21.6640625" style="68" bestFit="1" customWidth="1"/>
    <col min="7417" max="7661" width="11.44140625" style="68"/>
    <col min="7662" max="7663" width="4.33203125" style="68" customWidth="1"/>
    <col min="7664" max="7664" width="5.5546875" style="68" customWidth="1"/>
    <col min="7665" max="7665" width="5.33203125" style="68" customWidth="1"/>
    <col min="7666" max="7666" width="44.6640625" style="68" customWidth="1"/>
    <col min="7667" max="7667" width="17.33203125" style="68" bestFit="1" customWidth="1"/>
    <col min="7668" max="7668" width="20.33203125" style="68" bestFit="1" customWidth="1"/>
    <col min="7669" max="7669" width="16.6640625" style="68" customWidth="1"/>
    <col min="7670" max="7670" width="11.44140625" style="68"/>
    <col min="7671" max="7671" width="16.33203125" style="68" bestFit="1" customWidth="1"/>
    <col min="7672" max="7672" width="21.6640625" style="68" bestFit="1" customWidth="1"/>
    <col min="7673" max="7917" width="11.44140625" style="68"/>
    <col min="7918" max="7919" width="4.33203125" style="68" customWidth="1"/>
    <col min="7920" max="7920" width="5.5546875" style="68" customWidth="1"/>
    <col min="7921" max="7921" width="5.33203125" style="68" customWidth="1"/>
    <col min="7922" max="7922" width="44.6640625" style="68" customWidth="1"/>
    <col min="7923" max="7923" width="17.33203125" style="68" bestFit="1" customWidth="1"/>
    <col min="7924" max="7924" width="20.33203125" style="68" bestFit="1" customWidth="1"/>
    <col min="7925" max="7925" width="16.6640625" style="68" customWidth="1"/>
    <col min="7926" max="7926" width="11.44140625" style="68"/>
    <col min="7927" max="7927" width="16.33203125" style="68" bestFit="1" customWidth="1"/>
    <col min="7928" max="7928" width="21.6640625" style="68" bestFit="1" customWidth="1"/>
    <col min="7929" max="8173" width="11.44140625" style="68"/>
    <col min="8174" max="8175" width="4.33203125" style="68" customWidth="1"/>
    <col min="8176" max="8176" width="5.5546875" style="68" customWidth="1"/>
    <col min="8177" max="8177" width="5.33203125" style="68" customWidth="1"/>
    <col min="8178" max="8178" width="44.6640625" style="68" customWidth="1"/>
    <col min="8179" max="8179" width="17.33203125" style="68" bestFit="1" customWidth="1"/>
    <col min="8180" max="8180" width="20.33203125" style="68" bestFit="1" customWidth="1"/>
    <col min="8181" max="8181" width="16.6640625" style="68" customWidth="1"/>
    <col min="8182" max="8182" width="11.44140625" style="68"/>
    <col min="8183" max="8183" width="16.33203125" style="68" bestFit="1" customWidth="1"/>
    <col min="8184" max="8184" width="21.6640625" style="68" bestFit="1" customWidth="1"/>
    <col min="8185" max="8429" width="11.44140625" style="68"/>
    <col min="8430" max="8431" width="4.33203125" style="68" customWidth="1"/>
    <col min="8432" max="8432" width="5.5546875" style="68" customWidth="1"/>
    <col min="8433" max="8433" width="5.33203125" style="68" customWidth="1"/>
    <col min="8434" max="8434" width="44.6640625" style="68" customWidth="1"/>
    <col min="8435" max="8435" width="17.33203125" style="68" bestFit="1" customWidth="1"/>
    <col min="8436" max="8436" width="20.33203125" style="68" bestFit="1" customWidth="1"/>
    <col min="8437" max="8437" width="16.6640625" style="68" customWidth="1"/>
    <col min="8438" max="8438" width="11.44140625" style="68"/>
    <col min="8439" max="8439" width="16.33203125" style="68" bestFit="1" customWidth="1"/>
    <col min="8440" max="8440" width="21.6640625" style="68" bestFit="1" customWidth="1"/>
    <col min="8441" max="8685" width="11.44140625" style="68"/>
    <col min="8686" max="8687" width="4.33203125" style="68" customWidth="1"/>
    <col min="8688" max="8688" width="5.5546875" style="68" customWidth="1"/>
    <col min="8689" max="8689" width="5.33203125" style="68" customWidth="1"/>
    <col min="8690" max="8690" width="44.6640625" style="68" customWidth="1"/>
    <col min="8691" max="8691" width="17.33203125" style="68" bestFit="1" customWidth="1"/>
    <col min="8692" max="8692" width="20.33203125" style="68" bestFit="1" customWidth="1"/>
    <col min="8693" max="8693" width="16.6640625" style="68" customWidth="1"/>
    <col min="8694" max="8694" width="11.44140625" style="68"/>
    <col min="8695" max="8695" width="16.33203125" style="68" bestFit="1" customWidth="1"/>
    <col min="8696" max="8696" width="21.6640625" style="68" bestFit="1" customWidth="1"/>
    <col min="8697" max="8941" width="11.44140625" style="68"/>
    <col min="8942" max="8943" width="4.33203125" style="68" customWidth="1"/>
    <col min="8944" max="8944" width="5.5546875" style="68" customWidth="1"/>
    <col min="8945" max="8945" width="5.33203125" style="68" customWidth="1"/>
    <col min="8946" max="8946" width="44.6640625" style="68" customWidth="1"/>
    <col min="8947" max="8947" width="17.33203125" style="68" bestFit="1" customWidth="1"/>
    <col min="8948" max="8948" width="20.33203125" style="68" bestFit="1" customWidth="1"/>
    <col min="8949" max="8949" width="16.6640625" style="68" customWidth="1"/>
    <col min="8950" max="8950" width="11.44140625" style="68"/>
    <col min="8951" max="8951" width="16.33203125" style="68" bestFit="1" customWidth="1"/>
    <col min="8952" max="8952" width="21.6640625" style="68" bestFit="1" customWidth="1"/>
    <col min="8953" max="9197" width="11.44140625" style="68"/>
    <col min="9198" max="9199" width="4.33203125" style="68" customWidth="1"/>
    <col min="9200" max="9200" width="5.5546875" style="68" customWidth="1"/>
    <col min="9201" max="9201" width="5.33203125" style="68" customWidth="1"/>
    <col min="9202" max="9202" width="44.6640625" style="68" customWidth="1"/>
    <col min="9203" max="9203" width="17.33203125" style="68" bestFit="1" customWidth="1"/>
    <col min="9204" max="9204" width="20.33203125" style="68" bestFit="1" customWidth="1"/>
    <col min="9205" max="9205" width="16.6640625" style="68" customWidth="1"/>
    <col min="9206" max="9206" width="11.44140625" style="68"/>
    <col min="9207" max="9207" width="16.33203125" style="68" bestFit="1" customWidth="1"/>
    <col min="9208" max="9208" width="21.6640625" style="68" bestFit="1" customWidth="1"/>
    <col min="9209" max="9453" width="11.44140625" style="68"/>
    <col min="9454" max="9455" width="4.33203125" style="68" customWidth="1"/>
    <col min="9456" max="9456" width="5.5546875" style="68" customWidth="1"/>
    <col min="9457" max="9457" width="5.33203125" style="68" customWidth="1"/>
    <col min="9458" max="9458" width="44.6640625" style="68" customWidth="1"/>
    <col min="9459" max="9459" width="17.33203125" style="68" bestFit="1" customWidth="1"/>
    <col min="9460" max="9460" width="20.33203125" style="68" bestFit="1" customWidth="1"/>
    <col min="9461" max="9461" width="16.6640625" style="68" customWidth="1"/>
    <col min="9462" max="9462" width="11.44140625" style="68"/>
    <col min="9463" max="9463" width="16.33203125" style="68" bestFit="1" customWidth="1"/>
    <col min="9464" max="9464" width="21.6640625" style="68" bestFit="1" customWidth="1"/>
    <col min="9465" max="9709" width="11.44140625" style="68"/>
    <col min="9710" max="9711" width="4.33203125" style="68" customWidth="1"/>
    <col min="9712" max="9712" width="5.5546875" style="68" customWidth="1"/>
    <col min="9713" max="9713" width="5.33203125" style="68" customWidth="1"/>
    <col min="9714" max="9714" width="44.6640625" style="68" customWidth="1"/>
    <col min="9715" max="9715" width="17.33203125" style="68" bestFit="1" customWidth="1"/>
    <col min="9716" max="9716" width="20.33203125" style="68" bestFit="1" customWidth="1"/>
    <col min="9717" max="9717" width="16.6640625" style="68" customWidth="1"/>
    <col min="9718" max="9718" width="11.44140625" style="68"/>
    <col min="9719" max="9719" width="16.33203125" style="68" bestFit="1" customWidth="1"/>
    <col min="9720" max="9720" width="21.6640625" style="68" bestFit="1" customWidth="1"/>
    <col min="9721" max="9965" width="11.44140625" style="68"/>
    <col min="9966" max="9967" width="4.33203125" style="68" customWidth="1"/>
    <col min="9968" max="9968" width="5.5546875" style="68" customWidth="1"/>
    <col min="9969" max="9969" width="5.33203125" style="68" customWidth="1"/>
    <col min="9970" max="9970" width="44.6640625" style="68" customWidth="1"/>
    <col min="9971" max="9971" width="17.33203125" style="68" bestFit="1" customWidth="1"/>
    <col min="9972" max="9972" width="20.33203125" style="68" bestFit="1" customWidth="1"/>
    <col min="9973" max="9973" width="16.6640625" style="68" customWidth="1"/>
    <col min="9974" max="9974" width="11.44140625" style="68"/>
    <col min="9975" max="9975" width="16.33203125" style="68" bestFit="1" customWidth="1"/>
    <col min="9976" max="9976" width="21.6640625" style="68" bestFit="1" customWidth="1"/>
    <col min="9977" max="10221" width="11.44140625" style="68"/>
    <col min="10222" max="10223" width="4.33203125" style="68" customWidth="1"/>
    <col min="10224" max="10224" width="5.5546875" style="68" customWidth="1"/>
    <col min="10225" max="10225" width="5.33203125" style="68" customWidth="1"/>
    <col min="10226" max="10226" width="44.6640625" style="68" customWidth="1"/>
    <col min="10227" max="10227" width="17.33203125" style="68" bestFit="1" customWidth="1"/>
    <col min="10228" max="10228" width="20.33203125" style="68" bestFit="1" customWidth="1"/>
    <col min="10229" max="10229" width="16.6640625" style="68" customWidth="1"/>
    <col min="10230" max="10230" width="11.44140625" style="68"/>
    <col min="10231" max="10231" width="16.33203125" style="68" bestFit="1" customWidth="1"/>
    <col min="10232" max="10232" width="21.6640625" style="68" bestFit="1" customWidth="1"/>
    <col min="10233" max="10477" width="11.44140625" style="68"/>
    <col min="10478" max="10479" width="4.33203125" style="68" customWidth="1"/>
    <col min="10480" max="10480" width="5.5546875" style="68" customWidth="1"/>
    <col min="10481" max="10481" width="5.33203125" style="68" customWidth="1"/>
    <col min="10482" max="10482" width="44.6640625" style="68" customWidth="1"/>
    <col min="10483" max="10483" width="17.33203125" style="68" bestFit="1" customWidth="1"/>
    <col min="10484" max="10484" width="20.33203125" style="68" bestFit="1" customWidth="1"/>
    <col min="10485" max="10485" width="16.6640625" style="68" customWidth="1"/>
    <col min="10486" max="10486" width="11.44140625" style="68"/>
    <col min="10487" max="10487" width="16.33203125" style="68" bestFit="1" customWidth="1"/>
    <col min="10488" max="10488" width="21.6640625" style="68" bestFit="1" customWidth="1"/>
    <col min="10489" max="10733" width="11.44140625" style="68"/>
    <col min="10734" max="10735" width="4.33203125" style="68" customWidth="1"/>
    <col min="10736" max="10736" width="5.5546875" style="68" customWidth="1"/>
    <col min="10737" max="10737" width="5.33203125" style="68" customWidth="1"/>
    <col min="10738" max="10738" width="44.6640625" style="68" customWidth="1"/>
    <col min="10739" max="10739" width="17.33203125" style="68" bestFit="1" customWidth="1"/>
    <col min="10740" max="10740" width="20.33203125" style="68" bestFit="1" customWidth="1"/>
    <col min="10741" max="10741" width="16.6640625" style="68" customWidth="1"/>
    <col min="10742" max="10742" width="11.44140625" style="68"/>
    <col min="10743" max="10743" width="16.33203125" style="68" bestFit="1" customWidth="1"/>
    <col min="10744" max="10744" width="21.6640625" style="68" bestFit="1" customWidth="1"/>
    <col min="10745" max="10989" width="11.44140625" style="68"/>
    <col min="10990" max="10991" width="4.33203125" style="68" customWidth="1"/>
    <col min="10992" max="10992" width="5.5546875" style="68" customWidth="1"/>
    <col min="10993" max="10993" width="5.33203125" style="68" customWidth="1"/>
    <col min="10994" max="10994" width="44.6640625" style="68" customWidth="1"/>
    <col min="10995" max="10995" width="17.33203125" style="68" bestFit="1" customWidth="1"/>
    <col min="10996" max="10996" width="20.33203125" style="68" bestFit="1" customWidth="1"/>
    <col min="10997" max="10997" width="16.6640625" style="68" customWidth="1"/>
    <col min="10998" max="10998" width="11.44140625" style="68"/>
    <col min="10999" max="10999" width="16.33203125" style="68" bestFit="1" customWidth="1"/>
    <col min="11000" max="11000" width="21.6640625" style="68" bestFit="1" customWidth="1"/>
    <col min="11001" max="11245" width="11.44140625" style="68"/>
    <col min="11246" max="11247" width="4.33203125" style="68" customWidth="1"/>
    <col min="11248" max="11248" width="5.5546875" style="68" customWidth="1"/>
    <col min="11249" max="11249" width="5.33203125" style="68" customWidth="1"/>
    <col min="11250" max="11250" width="44.6640625" style="68" customWidth="1"/>
    <col min="11251" max="11251" width="17.33203125" style="68" bestFit="1" customWidth="1"/>
    <col min="11252" max="11252" width="20.33203125" style="68" bestFit="1" customWidth="1"/>
    <col min="11253" max="11253" width="16.6640625" style="68" customWidth="1"/>
    <col min="11254" max="11254" width="11.44140625" style="68"/>
    <col min="11255" max="11255" width="16.33203125" style="68" bestFit="1" customWidth="1"/>
    <col min="11256" max="11256" width="21.6640625" style="68" bestFit="1" customWidth="1"/>
    <col min="11257" max="11501" width="11.44140625" style="68"/>
    <col min="11502" max="11503" width="4.33203125" style="68" customWidth="1"/>
    <col min="11504" max="11504" width="5.5546875" style="68" customWidth="1"/>
    <col min="11505" max="11505" width="5.33203125" style="68" customWidth="1"/>
    <col min="11506" max="11506" width="44.6640625" style="68" customWidth="1"/>
    <col min="11507" max="11507" width="17.33203125" style="68" bestFit="1" customWidth="1"/>
    <col min="11508" max="11508" width="20.33203125" style="68" bestFit="1" customWidth="1"/>
    <col min="11509" max="11509" width="16.6640625" style="68" customWidth="1"/>
    <col min="11510" max="11510" width="11.44140625" style="68"/>
    <col min="11511" max="11511" width="16.33203125" style="68" bestFit="1" customWidth="1"/>
    <col min="11512" max="11512" width="21.6640625" style="68" bestFit="1" customWidth="1"/>
    <col min="11513" max="11757" width="11.44140625" style="68"/>
    <col min="11758" max="11759" width="4.33203125" style="68" customWidth="1"/>
    <col min="11760" max="11760" width="5.5546875" style="68" customWidth="1"/>
    <col min="11761" max="11761" width="5.33203125" style="68" customWidth="1"/>
    <col min="11762" max="11762" width="44.6640625" style="68" customWidth="1"/>
    <col min="11763" max="11763" width="17.33203125" style="68" bestFit="1" customWidth="1"/>
    <col min="11764" max="11764" width="20.33203125" style="68" bestFit="1" customWidth="1"/>
    <col min="11765" max="11765" width="16.6640625" style="68" customWidth="1"/>
    <col min="11766" max="11766" width="11.44140625" style="68"/>
    <col min="11767" max="11767" width="16.33203125" style="68" bestFit="1" customWidth="1"/>
    <col min="11768" max="11768" width="21.6640625" style="68" bestFit="1" customWidth="1"/>
    <col min="11769" max="12013" width="11.44140625" style="68"/>
    <col min="12014" max="12015" width="4.33203125" style="68" customWidth="1"/>
    <col min="12016" max="12016" width="5.5546875" style="68" customWidth="1"/>
    <col min="12017" max="12017" width="5.33203125" style="68" customWidth="1"/>
    <col min="12018" max="12018" width="44.6640625" style="68" customWidth="1"/>
    <col min="12019" max="12019" width="17.33203125" style="68" bestFit="1" customWidth="1"/>
    <col min="12020" max="12020" width="20.33203125" style="68" bestFit="1" customWidth="1"/>
    <col min="12021" max="12021" width="16.6640625" style="68" customWidth="1"/>
    <col min="12022" max="12022" width="11.44140625" style="68"/>
    <col min="12023" max="12023" width="16.33203125" style="68" bestFit="1" customWidth="1"/>
    <col min="12024" max="12024" width="21.6640625" style="68" bestFit="1" customWidth="1"/>
    <col min="12025" max="12269" width="11.44140625" style="68"/>
    <col min="12270" max="12271" width="4.33203125" style="68" customWidth="1"/>
    <col min="12272" max="12272" width="5.5546875" style="68" customWidth="1"/>
    <col min="12273" max="12273" width="5.33203125" style="68" customWidth="1"/>
    <col min="12274" max="12274" width="44.6640625" style="68" customWidth="1"/>
    <col min="12275" max="12275" width="17.33203125" style="68" bestFit="1" customWidth="1"/>
    <col min="12276" max="12276" width="20.33203125" style="68" bestFit="1" customWidth="1"/>
    <col min="12277" max="12277" width="16.6640625" style="68" customWidth="1"/>
    <col min="12278" max="12278" width="11.44140625" style="68"/>
    <col min="12279" max="12279" width="16.33203125" style="68" bestFit="1" customWidth="1"/>
    <col min="12280" max="12280" width="21.6640625" style="68" bestFit="1" customWidth="1"/>
    <col min="12281" max="12525" width="11.44140625" style="68"/>
    <col min="12526" max="12527" width="4.33203125" style="68" customWidth="1"/>
    <col min="12528" max="12528" width="5.5546875" style="68" customWidth="1"/>
    <col min="12529" max="12529" width="5.33203125" style="68" customWidth="1"/>
    <col min="12530" max="12530" width="44.6640625" style="68" customWidth="1"/>
    <col min="12531" max="12531" width="17.33203125" style="68" bestFit="1" customWidth="1"/>
    <col min="12532" max="12532" width="20.33203125" style="68" bestFit="1" customWidth="1"/>
    <col min="12533" max="12533" width="16.6640625" style="68" customWidth="1"/>
    <col min="12534" max="12534" width="11.44140625" style="68"/>
    <col min="12535" max="12535" width="16.33203125" style="68" bestFit="1" customWidth="1"/>
    <col min="12536" max="12536" width="21.6640625" style="68" bestFit="1" customWidth="1"/>
    <col min="12537" max="12781" width="11.44140625" style="68"/>
    <col min="12782" max="12783" width="4.33203125" style="68" customWidth="1"/>
    <col min="12784" max="12784" width="5.5546875" style="68" customWidth="1"/>
    <col min="12785" max="12785" width="5.33203125" style="68" customWidth="1"/>
    <col min="12786" max="12786" width="44.6640625" style="68" customWidth="1"/>
    <col min="12787" max="12787" width="17.33203125" style="68" bestFit="1" customWidth="1"/>
    <col min="12788" max="12788" width="20.33203125" style="68" bestFit="1" customWidth="1"/>
    <col min="12789" max="12789" width="16.6640625" style="68" customWidth="1"/>
    <col min="12790" max="12790" width="11.44140625" style="68"/>
    <col min="12791" max="12791" width="16.33203125" style="68" bestFit="1" customWidth="1"/>
    <col min="12792" max="12792" width="21.6640625" style="68" bestFit="1" customWidth="1"/>
    <col min="12793" max="13037" width="11.44140625" style="68"/>
    <col min="13038" max="13039" width="4.33203125" style="68" customWidth="1"/>
    <col min="13040" max="13040" width="5.5546875" style="68" customWidth="1"/>
    <col min="13041" max="13041" width="5.33203125" style="68" customWidth="1"/>
    <col min="13042" max="13042" width="44.6640625" style="68" customWidth="1"/>
    <col min="13043" max="13043" width="17.33203125" style="68" bestFit="1" customWidth="1"/>
    <col min="13044" max="13044" width="20.33203125" style="68" bestFit="1" customWidth="1"/>
    <col min="13045" max="13045" width="16.6640625" style="68" customWidth="1"/>
    <col min="13046" max="13046" width="11.44140625" style="68"/>
    <col min="13047" max="13047" width="16.33203125" style="68" bestFit="1" customWidth="1"/>
    <col min="13048" max="13048" width="21.6640625" style="68" bestFit="1" customWidth="1"/>
    <col min="13049" max="13293" width="11.44140625" style="68"/>
    <col min="13294" max="13295" width="4.33203125" style="68" customWidth="1"/>
    <col min="13296" max="13296" width="5.5546875" style="68" customWidth="1"/>
    <col min="13297" max="13297" width="5.33203125" style="68" customWidth="1"/>
    <col min="13298" max="13298" width="44.6640625" style="68" customWidth="1"/>
    <col min="13299" max="13299" width="17.33203125" style="68" bestFit="1" customWidth="1"/>
    <col min="13300" max="13300" width="20.33203125" style="68" bestFit="1" customWidth="1"/>
    <col min="13301" max="13301" width="16.6640625" style="68" customWidth="1"/>
    <col min="13302" max="13302" width="11.44140625" style="68"/>
    <col min="13303" max="13303" width="16.33203125" style="68" bestFit="1" customWidth="1"/>
    <col min="13304" max="13304" width="21.6640625" style="68" bestFit="1" customWidth="1"/>
    <col min="13305" max="13549" width="11.44140625" style="68"/>
    <col min="13550" max="13551" width="4.33203125" style="68" customWidth="1"/>
    <col min="13552" max="13552" width="5.5546875" style="68" customWidth="1"/>
    <col min="13553" max="13553" width="5.33203125" style="68" customWidth="1"/>
    <col min="13554" max="13554" width="44.6640625" style="68" customWidth="1"/>
    <col min="13555" max="13555" width="17.33203125" style="68" bestFit="1" customWidth="1"/>
    <col min="13556" max="13556" width="20.33203125" style="68" bestFit="1" customWidth="1"/>
    <col min="13557" max="13557" width="16.6640625" style="68" customWidth="1"/>
    <col min="13558" max="13558" width="11.44140625" style="68"/>
    <col min="13559" max="13559" width="16.33203125" style="68" bestFit="1" customWidth="1"/>
    <col min="13560" max="13560" width="21.6640625" style="68" bestFit="1" customWidth="1"/>
    <col min="13561" max="13805" width="11.44140625" style="68"/>
    <col min="13806" max="13807" width="4.33203125" style="68" customWidth="1"/>
    <col min="13808" max="13808" width="5.5546875" style="68" customWidth="1"/>
    <col min="13809" max="13809" width="5.33203125" style="68" customWidth="1"/>
    <col min="13810" max="13810" width="44.6640625" style="68" customWidth="1"/>
    <col min="13811" max="13811" width="17.33203125" style="68" bestFit="1" customWidth="1"/>
    <col min="13812" max="13812" width="20.33203125" style="68" bestFit="1" customWidth="1"/>
    <col min="13813" max="13813" width="16.6640625" style="68" customWidth="1"/>
    <col min="13814" max="13814" width="11.44140625" style="68"/>
    <col min="13815" max="13815" width="16.33203125" style="68" bestFit="1" customWidth="1"/>
    <col min="13816" max="13816" width="21.6640625" style="68" bestFit="1" customWidth="1"/>
    <col min="13817" max="14061" width="11.44140625" style="68"/>
    <col min="14062" max="14063" width="4.33203125" style="68" customWidth="1"/>
    <col min="14064" max="14064" width="5.5546875" style="68" customWidth="1"/>
    <col min="14065" max="14065" width="5.33203125" style="68" customWidth="1"/>
    <col min="14066" max="14066" width="44.6640625" style="68" customWidth="1"/>
    <col min="14067" max="14067" width="17.33203125" style="68" bestFit="1" customWidth="1"/>
    <col min="14068" max="14068" width="20.33203125" style="68" bestFit="1" customWidth="1"/>
    <col min="14069" max="14069" width="16.6640625" style="68" customWidth="1"/>
    <col min="14070" max="14070" width="11.44140625" style="68"/>
    <col min="14071" max="14071" width="16.33203125" style="68" bestFit="1" customWidth="1"/>
    <col min="14072" max="14072" width="21.6640625" style="68" bestFit="1" customWidth="1"/>
    <col min="14073" max="14317" width="11.44140625" style="68"/>
    <col min="14318" max="14319" width="4.33203125" style="68" customWidth="1"/>
    <col min="14320" max="14320" width="5.5546875" style="68" customWidth="1"/>
    <col min="14321" max="14321" width="5.33203125" style="68" customWidth="1"/>
    <col min="14322" max="14322" width="44.6640625" style="68" customWidth="1"/>
    <col min="14323" max="14323" width="17.33203125" style="68" bestFit="1" customWidth="1"/>
    <col min="14324" max="14324" width="20.33203125" style="68" bestFit="1" customWidth="1"/>
    <col min="14325" max="14325" width="16.6640625" style="68" customWidth="1"/>
    <col min="14326" max="14326" width="11.44140625" style="68"/>
    <col min="14327" max="14327" width="16.33203125" style="68" bestFit="1" customWidth="1"/>
    <col min="14328" max="14328" width="21.6640625" style="68" bestFit="1" customWidth="1"/>
    <col min="14329" max="14573" width="11.44140625" style="68"/>
    <col min="14574" max="14575" width="4.33203125" style="68" customWidth="1"/>
    <col min="14576" max="14576" width="5.5546875" style="68" customWidth="1"/>
    <col min="14577" max="14577" width="5.33203125" style="68" customWidth="1"/>
    <col min="14578" max="14578" width="44.6640625" style="68" customWidth="1"/>
    <col min="14579" max="14579" width="17.33203125" style="68" bestFit="1" customWidth="1"/>
    <col min="14580" max="14580" width="20.33203125" style="68" bestFit="1" customWidth="1"/>
    <col min="14581" max="14581" width="16.6640625" style="68" customWidth="1"/>
    <col min="14582" max="14582" width="11.44140625" style="68"/>
    <col min="14583" max="14583" width="16.33203125" style="68" bestFit="1" customWidth="1"/>
    <col min="14584" max="14584" width="21.6640625" style="68" bestFit="1" customWidth="1"/>
    <col min="14585" max="14829" width="11.44140625" style="68"/>
    <col min="14830" max="14831" width="4.33203125" style="68" customWidth="1"/>
    <col min="14832" max="14832" width="5.5546875" style="68" customWidth="1"/>
    <col min="14833" max="14833" width="5.33203125" style="68" customWidth="1"/>
    <col min="14834" max="14834" width="44.6640625" style="68" customWidth="1"/>
    <col min="14835" max="14835" width="17.33203125" style="68" bestFit="1" customWidth="1"/>
    <col min="14836" max="14836" width="20.33203125" style="68" bestFit="1" customWidth="1"/>
    <col min="14837" max="14837" width="16.6640625" style="68" customWidth="1"/>
    <col min="14838" max="14838" width="11.44140625" style="68"/>
    <col min="14839" max="14839" width="16.33203125" style="68" bestFit="1" customWidth="1"/>
    <col min="14840" max="14840" width="21.6640625" style="68" bestFit="1" customWidth="1"/>
    <col min="14841" max="15085" width="11.44140625" style="68"/>
    <col min="15086" max="15087" width="4.33203125" style="68" customWidth="1"/>
    <col min="15088" max="15088" width="5.5546875" style="68" customWidth="1"/>
    <col min="15089" max="15089" width="5.33203125" style="68" customWidth="1"/>
    <col min="15090" max="15090" width="44.6640625" style="68" customWidth="1"/>
    <col min="15091" max="15091" width="17.33203125" style="68" bestFit="1" customWidth="1"/>
    <col min="15092" max="15092" width="20.33203125" style="68" bestFit="1" customWidth="1"/>
    <col min="15093" max="15093" width="16.6640625" style="68" customWidth="1"/>
    <col min="15094" max="15094" width="11.44140625" style="68"/>
    <col min="15095" max="15095" width="16.33203125" style="68" bestFit="1" customWidth="1"/>
    <col min="15096" max="15096" width="21.6640625" style="68" bestFit="1" customWidth="1"/>
    <col min="15097" max="15341" width="11.44140625" style="68"/>
    <col min="15342" max="15343" width="4.33203125" style="68" customWidth="1"/>
    <col min="15344" max="15344" width="5.5546875" style="68" customWidth="1"/>
    <col min="15345" max="15345" width="5.33203125" style="68" customWidth="1"/>
    <col min="15346" max="15346" width="44.6640625" style="68" customWidth="1"/>
    <col min="15347" max="15347" width="17.33203125" style="68" bestFit="1" customWidth="1"/>
    <col min="15348" max="15348" width="20.33203125" style="68" bestFit="1" customWidth="1"/>
    <col min="15349" max="15349" width="16.6640625" style="68" customWidth="1"/>
    <col min="15350" max="15350" width="11.44140625" style="68"/>
    <col min="15351" max="15351" width="16.33203125" style="68" bestFit="1" customWidth="1"/>
    <col min="15352" max="15352" width="21.6640625" style="68" bestFit="1" customWidth="1"/>
    <col min="15353" max="15597" width="11.44140625" style="68"/>
    <col min="15598" max="15599" width="4.33203125" style="68" customWidth="1"/>
    <col min="15600" max="15600" width="5.5546875" style="68" customWidth="1"/>
    <col min="15601" max="15601" width="5.33203125" style="68" customWidth="1"/>
    <col min="15602" max="15602" width="44.6640625" style="68" customWidth="1"/>
    <col min="15603" max="15603" width="17.33203125" style="68" bestFit="1" customWidth="1"/>
    <col min="15604" max="15604" width="20.33203125" style="68" bestFit="1" customWidth="1"/>
    <col min="15605" max="15605" width="16.6640625" style="68" customWidth="1"/>
    <col min="15606" max="15606" width="11.44140625" style="68"/>
    <col min="15607" max="15607" width="16.33203125" style="68" bestFit="1" customWidth="1"/>
    <col min="15608" max="15608" width="21.6640625" style="68" bestFit="1" customWidth="1"/>
    <col min="15609" max="15853" width="11.44140625" style="68"/>
    <col min="15854" max="15855" width="4.33203125" style="68" customWidth="1"/>
    <col min="15856" max="15856" width="5.5546875" style="68" customWidth="1"/>
    <col min="15857" max="15857" width="5.33203125" style="68" customWidth="1"/>
    <col min="15858" max="15858" width="44.6640625" style="68" customWidth="1"/>
    <col min="15859" max="15859" width="17.33203125" style="68" bestFit="1" customWidth="1"/>
    <col min="15860" max="15860" width="20.33203125" style="68" bestFit="1" customWidth="1"/>
    <col min="15861" max="15861" width="16.6640625" style="68" customWidth="1"/>
    <col min="15862" max="15862" width="11.44140625" style="68"/>
    <col min="15863" max="15863" width="16.33203125" style="68" bestFit="1" customWidth="1"/>
    <col min="15864" max="15864" width="21.6640625" style="68" bestFit="1" customWidth="1"/>
    <col min="15865" max="16109" width="11.44140625" style="68"/>
    <col min="16110" max="16111" width="4.33203125" style="68" customWidth="1"/>
    <col min="16112" max="16112" width="5.5546875" style="68" customWidth="1"/>
    <col min="16113" max="16113" width="5.33203125" style="68" customWidth="1"/>
    <col min="16114" max="16114" width="44.6640625" style="68" customWidth="1"/>
    <col min="16115" max="16115" width="17.33203125" style="68" bestFit="1" customWidth="1"/>
    <col min="16116" max="16116" width="20.33203125" style="68" bestFit="1" customWidth="1"/>
    <col min="16117" max="16117" width="16.6640625" style="68" customWidth="1"/>
    <col min="16118" max="16118" width="11.44140625" style="68"/>
    <col min="16119" max="16119" width="16.33203125" style="68" bestFit="1" customWidth="1"/>
    <col min="16120" max="16120" width="21.6640625" style="68" bestFit="1" customWidth="1"/>
    <col min="16121" max="16384" width="11.44140625" style="68"/>
  </cols>
  <sheetData>
    <row r="1" spans="1:13" ht="73.2" customHeight="1" x14ac:dyDescent="0.25">
      <c r="A1" s="242" t="s">
        <v>224</v>
      </c>
      <c r="B1" s="242"/>
      <c r="C1" s="242"/>
      <c r="D1" s="242"/>
      <c r="E1" s="242"/>
      <c r="F1" s="242"/>
      <c r="G1" s="242"/>
      <c r="H1" s="242"/>
      <c r="I1" s="242"/>
    </row>
    <row r="2" spans="1:13" ht="39.6" customHeight="1" x14ac:dyDescent="0.25">
      <c r="A2" s="242" t="s">
        <v>115</v>
      </c>
      <c r="B2" s="242"/>
      <c r="C2" s="242"/>
      <c r="D2" s="242"/>
      <c r="E2" s="242"/>
      <c r="F2" s="242"/>
      <c r="G2" s="242"/>
      <c r="H2" s="242"/>
      <c r="I2" s="242"/>
    </row>
    <row r="3" spans="1:13" ht="7.95" customHeight="1" x14ac:dyDescent="0.25">
      <c r="A3" s="106"/>
      <c r="B3" s="106"/>
      <c r="C3" s="106"/>
      <c r="D3" s="106"/>
      <c r="E3" s="106"/>
      <c r="F3" s="106"/>
      <c r="G3" s="106"/>
      <c r="H3" s="106"/>
    </row>
    <row r="4" spans="1:13" ht="15" customHeight="1" x14ac:dyDescent="0.25">
      <c r="A4" s="242" t="s">
        <v>116</v>
      </c>
      <c r="B4" s="242"/>
      <c r="C4" s="242"/>
      <c r="D4" s="242"/>
      <c r="E4" s="242"/>
      <c r="F4" s="242"/>
      <c r="G4" s="242"/>
      <c r="H4" s="242"/>
      <c r="I4" s="242"/>
    </row>
    <row r="5" spans="1:13" ht="12" customHeight="1" thickBot="1" x14ac:dyDescent="0.3">
      <c r="A5" s="12"/>
      <c r="B5" s="12"/>
      <c r="C5" s="12"/>
      <c r="D5" s="12"/>
      <c r="E5" s="12"/>
      <c r="F5" s="12"/>
      <c r="G5" s="12"/>
      <c r="H5" s="12"/>
    </row>
    <row r="6" spans="1:13" ht="44.4" customHeight="1" x14ac:dyDescent="0.25">
      <c r="A6" s="243" t="s">
        <v>99</v>
      </c>
      <c r="B6" s="244"/>
      <c r="C6" s="244"/>
      <c r="D6" s="244"/>
      <c r="E6" s="245"/>
      <c r="F6" s="69" t="s">
        <v>225</v>
      </c>
      <c r="G6" s="69" t="s">
        <v>183</v>
      </c>
      <c r="H6" s="72" t="s">
        <v>226</v>
      </c>
      <c r="I6" s="69" t="s">
        <v>215</v>
      </c>
    </row>
    <row r="7" spans="1:13" ht="27.75" customHeight="1" x14ac:dyDescent="0.25">
      <c r="A7" s="246" t="s">
        <v>42</v>
      </c>
      <c r="B7" s="247"/>
      <c r="C7" s="247"/>
      <c r="D7" s="247"/>
      <c r="E7" s="248"/>
      <c r="F7" s="99">
        <f>(F8+F9-F10)</f>
        <v>13408800</v>
      </c>
      <c r="G7" s="99">
        <f t="shared" ref="G7:G14" si="0">+H7-F7</f>
        <v>-865500</v>
      </c>
      <c r="H7" s="99">
        <f>(H8+H9-H10)</f>
        <v>12543300</v>
      </c>
      <c r="I7" s="163">
        <f t="shared" ref="I7:I14" si="1">H7/F7*100</f>
        <v>93.545283694290319</v>
      </c>
    </row>
    <row r="8" spans="1:13" ht="22.5" customHeight="1" x14ac:dyDescent="0.25">
      <c r="A8" s="249" t="s">
        <v>240</v>
      </c>
      <c r="B8" s="250"/>
      <c r="C8" s="250"/>
      <c r="D8" s="250"/>
      <c r="E8" s="251"/>
      <c r="F8" s="100">
        <v>13379800</v>
      </c>
      <c r="G8" s="100">
        <f t="shared" si="0"/>
        <v>-605500</v>
      </c>
      <c r="H8" s="100">
        <v>12774300</v>
      </c>
      <c r="I8" s="101">
        <f t="shared" si="1"/>
        <v>95.474521293292867</v>
      </c>
      <c r="M8" s="214"/>
    </row>
    <row r="9" spans="1:13" ht="22.5" customHeight="1" x14ac:dyDescent="0.25">
      <c r="A9" s="253" t="s">
        <v>241</v>
      </c>
      <c r="B9" s="251"/>
      <c r="C9" s="251"/>
      <c r="D9" s="251"/>
      <c r="E9" s="251"/>
      <c r="F9" s="100">
        <v>329000</v>
      </c>
      <c r="G9" s="100">
        <f t="shared" si="0"/>
        <v>-327000</v>
      </c>
      <c r="H9" s="100">
        <v>2000</v>
      </c>
      <c r="I9" s="101">
        <f t="shared" si="1"/>
        <v>0.60790273556231</v>
      </c>
    </row>
    <row r="10" spans="1:13" ht="22.5" customHeight="1" x14ac:dyDescent="0.25">
      <c r="A10" s="253" t="s">
        <v>250</v>
      </c>
      <c r="B10" s="251"/>
      <c r="C10" s="251"/>
      <c r="D10" s="251"/>
      <c r="E10" s="251"/>
      <c r="F10" s="100">
        <v>300000</v>
      </c>
      <c r="G10" s="100">
        <v>-67000</v>
      </c>
      <c r="H10" s="100">
        <v>233000</v>
      </c>
      <c r="I10" s="101">
        <v>77.66</v>
      </c>
    </row>
    <row r="11" spans="1:13" ht="22.5" customHeight="1" x14ac:dyDescent="0.25">
      <c r="A11" s="257" t="s">
        <v>43</v>
      </c>
      <c r="B11" s="258"/>
      <c r="C11" s="258"/>
      <c r="D11" s="258"/>
      <c r="E11" s="258"/>
      <c r="F11" s="99">
        <f>+F12+F13</f>
        <v>13275558.15</v>
      </c>
      <c r="G11" s="99">
        <f t="shared" si="0"/>
        <v>-863436.15000000037</v>
      </c>
      <c r="H11" s="99">
        <f t="shared" ref="H11" si="2">+H12+H13</f>
        <v>12412122</v>
      </c>
      <c r="I11" s="163">
        <f t="shared" si="1"/>
        <v>93.496046341373599</v>
      </c>
    </row>
    <row r="12" spans="1:13" ht="22.5" customHeight="1" x14ac:dyDescent="0.25">
      <c r="A12" s="254" t="s">
        <v>242</v>
      </c>
      <c r="B12" s="250"/>
      <c r="C12" s="250"/>
      <c r="D12" s="250"/>
      <c r="E12" s="250"/>
      <c r="F12" s="100">
        <v>11725310.300000001</v>
      </c>
      <c r="G12" s="100">
        <f t="shared" si="0"/>
        <v>-677340</v>
      </c>
      <c r="H12" s="100">
        <v>11047970.300000001</v>
      </c>
      <c r="I12" s="101">
        <f t="shared" si="1"/>
        <v>94.223265886617952</v>
      </c>
    </row>
    <row r="13" spans="1:13" ht="22.5" customHeight="1" x14ac:dyDescent="0.25">
      <c r="A13" s="253" t="s">
        <v>243</v>
      </c>
      <c r="B13" s="251"/>
      <c r="C13" s="251"/>
      <c r="D13" s="251"/>
      <c r="E13" s="251"/>
      <c r="F13" s="100">
        <v>1550247.85</v>
      </c>
      <c r="G13" s="100">
        <f t="shared" si="0"/>
        <v>-186096.15000000014</v>
      </c>
      <c r="H13" s="100">
        <v>1364151.7</v>
      </c>
      <c r="I13" s="101">
        <f t="shared" si="1"/>
        <v>87.995716297881003</v>
      </c>
    </row>
    <row r="14" spans="1:13" ht="22.5" customHeight="1" thickBot="1" x14ac:dyDescent="0.3">
      <c r="A14" s="255" t="s">
        <v>44</v>
      </c>
      <c r="B14" s="256"/>
      <c r="C14" s="256"/>
      <c r="D14" s="256"/>
      <c r="E14" s="256"/>
      <c r="F14" s="102">
        <f>+F7-F11</f>
        <v>133241.84999999963</v>
      </c>
      <c r="G14" s="102">
        <f t="shared" si="0"/>
        <v>-2063.8499999996275</v>
      </c>
      <c r="H14" s="102">
        <f>+H7-H11</f>
        <v>131178</v>
      </c>
      <c r="I14" s="164">
        <f t="shared" si="1"/>
        <v>98.451049726493864</v>
      </c>
    </row>
    <row r="15" spans="1:13" ht="40.200000000000003" customHeight="1" x14ac:dyDescent="0.25">
      <c r="A15" s="259"/>
      <c r="B15" s="259"/>
      <c r="C15" s="259"/>
      <c r="D15" s="259"/>
      <c r="E15" s="259"/>
      <c r="F15" s="259"/>
      <c r="G15" s="259"/>
      <c r="H15" s="259"/>
    </row>
    <row r="16" spans="1:13" ht="31.2" customHeight="1" x14ac:dyDescent="0.25">
      <c r="A16" s="242" t="s">
        <v>117</v>
      </c>
      <c r="B16" s="242"/>
      <c r="C16" s="242"/>
      <c r="D16" s="242"/>
      <c r="E16" s="242"/>
      <c r="F16" s="242"/>
      <c r="G16" s="242"/>
      <c r="H16" s="242"/>
    </row>
    <row r="17" spans="1:13" ht="7.2" customHeight="1" thickBot="1" x14ac:dyDescent="0.3">
      <c r="A17" s="252"/>
      <c r="B17" s="252"/>
      <c r="C17" s="252"/>
      <c r="D17" s="252"/>
      <c r="E17" s="252"/>
      <c r="F17" s="252"/>
      <c r="G17" s="252"/>
      <c r="H17" s="252"/>
    </row>
    <row r="18" spans="1:13" ht="44.4" customHeight="1" x14ac:dyDescent="0.25">
      <c r="A18" s="243" t="s">
        <v>101</v>
      </c>
      <c r="B18" s="244"/>
      <c r="C18" s="244"/>
      <c r="D18" s="244"/>
      <c r="E18" s="245"/>
      <c r="F18" s="69" t="s">
        <v>225</v>
      </c>
      <c r="G18" s="69" t="s">
        <v>183</v>
      </c>
      <c r="H18" s="69" t="s">
        <v>226</v>
      </c>
      <c r="I18" s="69" t="s">
        <v>215</v>
      </c>
      <c r="M18" s="214"/>
    </row>
    <row r="19" spans="1:13" s="70" customFormat="1" ht="26.4" customHeight="1" x14ac:dyDescent="0.3">
      <c r="A19" s="249" t="s">
        <v>244</v>
      </c>
      <c r="B19" s="250"/>
      <c r="C19" s="250"/>
      <c r="D19" s="250"/>
      <c r="E19" s="250"/>
      <c r="F19" s="100">
        <v>0</v>
      </c>
      <c r="G19" s="100">
        <f>+H19-F19</f>
        <v>0</v>
      </c>
      <c r="H19" s="100">
        <v>0</v>
      </c>
      <c r="I19" s="100" t="s">
        <v>216</v>
      </c>
    </row>
    <row r="20" spans="1:13" s="70" customFormat="1" ht="33.75" customHeight="1" x14ac:dyDescent="0.3">
      <c r="A20" s="249" t="s">
        <v>245</v>
      </c>
      <c r="B20" s="250"/>
      <c r="C20" s="250"/>
      <c r="D20" s="250"/>
      <c r="E20" s="250"/>
      <c r="F20" s="100">
        <v>133242.41</v>
      </c>
      <c r="G20" s="100">
        <f>+H20-F20</f>
        <v>-2064.4100000000035</v>
      </c>
      <c r="H20" s="100">
        <v>131178</v>
      </c>
      <c r="I20" s="100">
        <f>H20/F20*100</f>
        <v>98.450635949920155</v>
      </c>
      <c r="M20" s="228"/>
    </row>
    <row r="21" spans="1:13" s="70" customFormat="1" ht="22.5" customHeight="1" thickBot="1" x14ac:dyDescent="0.35">
      <c r="A21" s="255" t="s">
        <v>41</v>
      </c>
      <c r="B21" s="256"/>
      <c r="C21" s="256"/>
      <c r="D21" s="256"/>
      <c r="E21" s="256"/>
      <c r="F21" s="103">
        <f>+F19-F20</f>
        <v>-133242.41</v>
      </c>
      <c r="G21" s="103">
        <f>+H21-F21</f>
        <v>2064.4100000000035</v>
      </c>
      <c r="H21" s="103">
        <f t="shared" ref="H21" si="3">+H19-H20</f>
        <v>-131178</v>
      </c>
      <c r="I21" s="103">
        <f>H21/F21*100</f>
        <v>98.450635949920155</v>
      </c>
    </row>
    <row r="22" spans="1:13" s="70" customFormat="1" ht="40.200000000000003" customHeight="1" x14ac:dyDescent="0.3">
      <c r="A22" s="280"/>
      <c r="B22" s="280"/>
      <c r="C22" s="280"/>
      <c r="D22" s="280"/>
      <c r="E22" s="280"/>
      <c r="F22" s="280"/>
      <c r="G22" s="280"/>
      <c r="H22" s="280"/>
    </row>
    <row r="23" spans="1:13" ht="31.2" customHeight="1" x14ac:dyDescent="0.25">
      <c r="A23" s="242" t="s">
        <v>118</v>
      </c>
      <c r="B23" s="242"/>
      <c r="C23" s="242"/>
      <c r="D23" s="242"/>
      <c r="E23" s="242"/>
      <c r="F23" s="242"/>
      <c r="G23" s="242"/>
      <c r="H23" s="242"/>
    </row>
    <row r="24" spans="1:13" ht="7.2" customHeight="1" thickBot="1" x14ac:dyDescent="0.3">
      <c r="A24" s="252"/>
      <c r="B24" s="252"/>
      <c r="C24" s="252"/>
      <c r="D24" s="252"/>
      <c r="E24" s="252"/>
      <c r="F24" s="252"/>
      <c r="G24" s="252"/>
      <c r="H24" s="252"/>
    </row>
    <row r="25" spans="1:13" ht="44.4" customHeight="1" x14ac:dyDescent="0.25">
      <c r="A25" s="260" t="s">
        <v>100</v>
      </c>
      <c r="B25" s="261"/>
      <c r="C25" s="261"/>
      <c r="D25" s="261"/>
      <c r="E25" s="261"/>
      <c r="F25" s="72" t="s">
        <v>227</v>
      </c>
      <c r="G25" s="72" t="s">
        <v>183</v>
      </c>
      <c r="H25" s="72" t="s">
        <v>226</v>
      </c>
      <c r="I25" s="72" t="s">
        <v>215</v>
      </c>
    </row>
    <row r="26" spans="1:13" ht="30.75" customHeight="1" x14ac:dyDescent="0.25">
      <c r="A26" s="267" t="s">
        <v>214</v>
      </c>
      <c r="B26" s="268"/>
      <c r="C26" s="268"/>
      <c r="D26" s="268"/>
      <c r="E26" s="268"/>
      <c r="F26" s="104">
        <v>-698856.86</v>
      </c>
      <c r="G26" s="104">
        <f>+H26-F26</f>
        <v>1000</v>
      </c>
      <c r="H26" s="104">
        <v>-697856.86</v>
      </c>
      <c r="I26" s="104">
        <f>H26/F26*100</f>
        <v>99.856909181659887</v>
      </c>
    </row>
    <row r="27" spans="1:13" ht="34.5" customHeight="1" thickBot="1" x14ac:dyDescent="0.3">
      <c r="A27" s="262" t="s">
        <v>103</v>
      </c>
      <c r="B27" s="263"/>
      <c r="C27" s="263"/>
      <c r="D27" s="263"/>
      <c r="E27" s="263"/>
      <c r="F27" s="105">
        <v>300000</v>
      </c>
      <c r="G27" s="105">
        <f>+H27-F27</f>
        <v>-67000</v>
      </c>
      <c r="H27" s="105">
        <v>233000</v>
      </c>
      <c r="I27" s="105">
        <f>H27/F27*100</f>
        <v>77.666666666666657</v>
      </c>
    </row>
    <row r="28" spans="1:13" ht="18" thickBot="1" x14ac:dyDescent="0.3">
      <c r="A28" s="279"/>
      <c r="B28" s="279"/>
      <c r="C28" s="279"/>
      <c r="D28" s="279"/>
      <c r="E28" s="279"/>
      <c r="F28" s="279"/>
      <c r="G28" s="279"/>
      <c r="H28" s="279"/>
    </row>
    <row r="29" spans="1:13" s="70" customFormat="1" ht="22.5" customHeight="1" thickBot="1" x14ac:dyDescent="0.35">
      <c r="A29" s="269" t="s">
        <v>102</v>
      </c>
      <c r="B29" s="270"/>
      <c r="C29" s="270"/>
      <c r="D29" s="270"/>
      <c r="E29" s="270"/>
      <c r="F29" s="165">
        <f>(F26+F27)</f>
        <v>-398856.86</v>
      </c>
      <c r="G29" s="165">
        <v>0</v>
      </c>
      <c r="H29" s="165">
        <f>(H26+H27)</f>
        <v>-464856.86</v>
      </c>
      <c r="I29" s="165">
        <v>0</v>
      </c>
    </row>
    <row r="30" spans="1:13" s="70" customFormat="1" ht="18" customHeight="1" x14ac:dyDescent="0.3">
      <c r="A30" s="156"/>
      <c r="B30" s="157"/>
      <c r="C30" s="157"/>
      <c r="D30" s="157"/>
      <c r="E30" s="157"/>
    </row>
    <row r="31" spans="1:13" ht="15.6" x14ac:dyDescent="0.25">
      <c r="A31" s="242"/>
      <c r="B31" s="242"/>
      <c r="C31" s="242"/>
      <c r="D31" s="242"/>
      <c r="E31" s="242"/>
      <c r="F31" s="242"/>
      <c r="G31" s="242"/>
      <c r="H31" s="242"/>
    </row>
    <row r="32" spans="1:13" ht="17.399999999999999" customHeight="1" x14ac:dyDescent="0.25">
      <c r="A32" s="278" t="s">
        <v>196</v>
      </c>
      <c r="B32" s="278"/>
      <c r="C32" s="278"/>
      <c r="D32" s="278"/>
      <c r="E32" s="278"/>
      <c r="F32" s="278"/>
      <c r="G32" s="278"/>
      <c r="H32" s="278"/>
    </row>
    <row r="33" spans="1:9" ht="18" thickBot="1" x14ac:dyDescent="0.3">
      <c r="A33" s="87"/>
      <c r="B33" s="88"/>
      <c r="C33" s="88"/>
      <c r="D33" s="88"/>
      <c r="E33" s="88"/>
      <c r="F33" s="88"/>
      <c r="G33" s="88"/>
      <c r="H33" s="89"/>
    </row>
    <row r="34" spans="1:9" ht="48.6" customHeight="1" x14ac:dyDescent="0.25">
      <c r="A34" s="271"/>
      <c r="B34" s="272"/>
      <c r="C34" s="272"/>
      <c r="D34" s="272"/>
      <c r="E34" s="273"/>
      <c r="F34" s="72" t="s">
        <v>227</v>
      </c>
      <c r="G34" s="72" t="s">
        <v>183</v>
      </c>
      <c r="H34" s="167" t="s">
        <v>226</v>
      </c>
      <c r="I34" s="166" t="s">
        <v>215</v>
      </c>
    </row>
    <row r="35" spans="1:9" x14ac:dyDescent="0.25">
      <c r="A35" s="264" t="s">
        <v>194</v>
      </c>
      <c r="B35" s="265"/>
      <c r="C35" s="265"/>
      <c r="D35" s="265"/>
      <c r="E35" s="266"/>
      <c r="F35" s="86">
        <v>-697856.86</v>
      </c>
      <c r="G35" s="86">
        <f>H35-F35</f>
        <v>0</v>
      </c>
      <c r="H35" s="158">
        <v>-697856.86</v>
      </c>
      <c r="I35" s="158">
        <f>H35/F35*100</f>
        <v>100</v>
      </c>
    </row>
    <row r="36" spans="1:9" ht="29.4" customHeight="1" x14ac:dyDescent="0.25">
      <c r="A36" s="264" t="s">
        <v>197</v>
      </c>
      <c r="B36" s="265"/>
      <c r="C36" s="265"/>
      <c r="D36" s="265"/>
      <c r="E36" s="266"/>
      <c r="F36" s="86"/>
      <c r="G36" s="86"/>
      <c r="H36" s="158"/>
      <c r="I36" s="158"/>
    </row>
    <row r="37" spans="1:9" x14ac:dyDescent="0.25">
      <c r="A37" s="264" t="s">
        <v>198</v>
      </c>
      <c r="B37" s="274"/>
      <c r="C37" s="274"/>
      <c r="D37" s="274"/>
      <c r="E37" s="275"/>
      <c r="F37" s="86">
        <v>300000</v>
      </c>
      <c r="G37" s="86">
        <f>H37-F37</f>
        <v>-67000</v>
      </c>
      <c r="H37" s="158">
        <v>233000</v>
      </c>
      <c r="I37" s="158">
        <v>77.67</v>
      </c>
    </row>
    <row r="38" spans="1:9" ht="13.8" thickBot="1" x14ac:dyDescent="0.3">
      <c r="A38" s="276" t="s">
        <v>195</v>
      </c>
      <c r="B38" s="277"/>
      <c r="C38" s="277"/>
      <c r="D38" s="277"/>
      <c r="E38" s="277"/>
      <c r="F38" s="90">
        <f>(F35+F37)</f>
        <v>-397856.86</v>
      </c>
      <c r="G38" s="90">
        <f>H38-F38</f>
        <v>-67000</v>
      </c>
      <c r="H38" s="91">
        <f>(H35+H37)</f>
        <v>-464856.86</v>
      </c>
      <c r="I38" s="91">
        <f>H38/F38*100</f>
        <v>116.84022741244175</v>
      </c>
    </row>
    <row r="39" spans="1:9" x14ac:dyDescent="0.25">
      <c r="F39" s="214"/>
    </row>
    <row r="43" spans="1:9" x14ac:dyDescent="0.25">
      <c r="E43" s="68" t="s">
        <v>251</v>
      </c>
      <c r="F43" s="68" t="s">
        <v>252</v>
      </c>
    </row>
    <row r="44" spans="1:9" x14ac:dyDescent="0.25">
      <c r="F44" s="68" t="s">
        <v>254</v>
      </c>
    </row>
  </sheetData>
  <mergeCells count="34">
    <mergeCell ref="A24:H24"/>
    <mergeCell ref="A19:E19"/>
    <mergeCell ref="A20:E20"/>
    <mergeCell ref="A21:E21"/>
    <mergeCell ref="A22:H22"/>
    <mergeCell ref="A23:H23"/>
    <mergeCell ref="A37:E37"/>
    <mergeCell ref="A38:E38"/>
    <mergeCell ref="A32:H32"/>
    <mergeCell ref="A31:H31"/>
    <mergeCell ref="A28:H28"/>
    <mergeCell ref="A25:E25"/>
    <mergeCell ref="A27:E27"/>
    <mergeCell ref="A35:E35"/>
    <mergeCell ref="A36:E36"/>
    <mergeCell ref="A26:E26"/>
    <mergeCell ref="A29:E29"/>
    <mergeCell ref="A34:E34"/>
    <mergeCell ref="A1:I1"/>
    <mergeCell ref="A2:I2"/>
    <mergeCell ref="A4:I4"/>
    <mergeCell ref="A18:E18"/>
    <mergeCell ref="A6:E6"/>
    <mergeCell ref="A7:E7"/>
    <mergeCell ref="A8:E8"/>
    <mergeCell ref="A17:H17"/>
    <mergeCell ref="A16:H16"/>
    <mergeCell ref="A9:E9"/>
    <mergeCell ref="A12:E12"/>
    <mergeCell ref="A13:E13"/>
    <mergeCell ref="A14:E14"/>
    <mergeCell ref="A11:E11"/>
    <mergeCell ref="A15:H15"/>
    <mergeCell ref="A10:E1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44AFC-6083-4092-B32E-6FB88AF7F85A}">
  <sheetPr>
    <tabColor rgb="FF00B050"/>
    <pageSetUpPr fitToPage="1"/>
  </sheetPr>
  <dimension ref="A1:S94"/>
  <sheetViews>
    <sheetView topLeftCell="A4" zoomScale="80" zoomScaleNormal="80" zoomScaleSheetLayoutView="85" workbookViewId="0">
      <selection activeCell="F51" sqref="F51"/>
    </sheetView>
  </sheetViews>
  <sheetFormatPr defaultRowHeight="17.399999999999999" x14ac:dyDescent="0.25"/>
  <cols>
    <col min="1" max="1" width="7.5546875" style="2" customWidth="1"/>
    <col min="2" max="2" width="8.44140625" style="2" customWidth="1"/>
    <col min="3" max="3" width="42.33203125" style="1" customWidth="1"/>
    <col min="4" max="5" width="15.33203125" style="1" customWidth="1"/>
    <col min="6" max="6" width="15.21875" style="1" customWidth="1"/>
    <col min="7" max="7" width="0.33203125" style="1" hidden="1" customWidth="1"/>
    <col min="8" max="10" width="15.33203125" style="1" hidden="1" customWidth="1"/>
    <col min="11" max="11" width="16.6640625" style="1" customWidth="1"/>
    <col min="12" max="12" width="20.21875" style="1" customWidth="1"/>
    <col min="13" max="13" width="13.6640625" style="1" bestFit="1" customWidth="1"/>
    <col min="14" max="14" width="9.109375" style="1"/>
    <col min="15" max="15" width="23" style="1" customWidth="1"/>
    <col min="16" max="17" width="9.109375" style="1"/>
    <col min="18" max="18" width="21.88671875" style="1" customWidth="1"/>
    <col min="19" max="19" width="24.33203125" style="1" customWidth="1"/>
    <col min="20" max="239" width="9.109375" style="1"/>
    <col min="240" max="240" width="10.44140625" style="1" customWidth="1"/>
    <col min="241" max="241" width="7.6640625" style="1" customWidth="1"/>
    <col min="242" max="242" width="10.5546875" style="1" customWidth="1"/>
    <col min="243" max="243" width="59" style="1" customWidth="1"/>
    <col min="244" max="245" width="0" style="1" hidden="1" customWidth="1"/>
    <col min="246" max="248" width="27.88671875" style="1" customWidth="1"/>
    <col min="249" max="251" width="6.109375" style="1" customWidth="1"/>
    <col min="252" max="252" width="9.109375" style="1" customWidth="1"/>
    <col min="253" max="253" width="33.33203125" style="1" customWidth="1"/>
    <col min="254" max="254" width="23.6640625" style="1" bestFit="1" customWidth="1"/>
    <col min="255" max="255" width="26.44140625" style="1" bestFit="1" customWidth="1"/>
    <col min="256" max="256" width="24.6640625" style="1" bestFit="1" customWidth="1"/>
    <col min="257" max="257" width="20.6640625" style="1" bestFit="1" customWidth="1"/>
    <col min="258" max="495" width="9.109375" style="1"/>
    <col min="496" max="496" width="10.44140625" style="1" customWidth="1"/>
    <col min="497" max="497" width="7.6640625" style="1" customWidth="1"/>
    <col min="498" max="498" width="10.5546875" style="1" customWidth="1"/>
    <col min="499" max="499" width="59" style="1" customWidth="1"/>
    <col min="500" max="501" width="0" style="1" hidden="1" customWidth="1"/>
    <col min="502" max="504" width="27.88671875" style="1" customWidth="1"/>
    <col min="505" max="507" width="6.109375" style="1" customWidth="1"/>
    <col min="508" max="508" width="9.109375" style="1" customWidth="1"/>
    <col min="509" max="509" width="33.33203125" style="1" customWidth="1"/>
    <col min="510" max="510" width="23.6640625" style="1" bestFit="1" customWidth="1"/>
    <col min="511" max="511" width="26.44140625" style="1" bestFit="1" customWidth="1"/>
    <col min="512" max="512" width="24.6640625" style="1" bestFit="1" customWidth="1"/>
    <col min="513" max="513" width="20.6640625" style="1" bestFit="1" customWidth="1"/>
    <col min="514" max="751" width="9.109375" style="1"/>
    <col min="752" max="752" width="10.44140625" style="1" customWidth="1"/>
    <col min="753" max="753" width="7.6640625" style="1" customWidth="1"/>
    <col min="754" max="754" width="10.5546875" style="1" customWidth="1"/>
    <col min="755" max="755" width="59" style="1" customWidth="1"/>
    <col min="756" max="757" width="0" style="1" hidden="1" customWidth="1"/>
    <col min="758" max="760" width="27.88671875" style="1" customWidth="1"/>
    <col min="761" max="763" width="6.109375" style="1" customWidth="1"/>
    <col min="764" max="764" width="9.109375" style="1" customWidth="1"/>
    <col min="765" max="765" width="33.33203125" style="1" customWidth="1"/>
    <col min="766" max="766" width="23.6640625" style="1" bestFit="1" customWidth="1"/>
    <col min="767" max="767" width="26.44140625" style="1" bestFit="1" customWidth="1"/>
    <col min="768" max="768" width="24.6640625" style="1" bestFit="1" customWidth="1"/>
    <col min="769" max="769" width="20.6640625" style="1" bestFit="1" customWidth="1"/>
    <col min="770" max="1007" width="9.109375" style="1"/>
    <col min="1008" max="1008" width="10.44140625" style="1" customWidth="1"/>
    <col min="1009" max="1009" width="7.6640625" style="1" customWidth="1"/>
    <col min="1010" max="1010" width="10.5546875" style="1" customWidth="1"/>
    <col min="1011" max="1011" width="59" style="1" customWidth="1"/>
    <col min="1012" max="1013" width="0" style="1" hidden="1" customWidth="1"/>
    <col min="1014" max="1016" width="27.88671875" style="1" customWidth="1"/>
    <col min="1017" max="1019" width="6.109375" style="1" customWidth="1"/>
    <col min="1020" max="1020" width="9.109375" style="1" customWidth="1"/>
    <col min="1021" max="1021" width="33.33203125" style="1" customWidth="1"/>
    <col min="1022" max="1022" width="23.6640625" style="1" bestFit="1" customWidth="1"/>
    <col min="1023" max="1023" width="26.44140625" style="1" bestFit="1" customWidth="1"/>
    <col min="1024" max="1024" width="24.6640625" style="1" bestFit="1" customWidth="1"/>
    <col min="1025" max="1025" width="20.6640625" style="1" bestFit="1" customWidth="1"/>
    <col min="1026" max="1263" width="9.109375" style="1"/>
    <col min="1264" max="1264" width="10.44140625" style="1" customWidth="1"/>
    <col min="1265" max="1265" width="7.6640625" style="1" customWidth="1"/>
    <col min="1266" max="1266" width="10.5546875" style="1" customWidth="1"/>
    <col min="1267" max="1267" width="59" style="1" customWidth="1"/>
    <col min="1268" max="1269" width="0" style="1" hidden="1" customWidth="1"/>
    <col min="1270" max="1272" width="27.88671875" style="1" customWidth="1"/>
    <col min="1273" max="1275" width="6.109375" style="1" customWidth="1"/>
    <col min="1276" max="1276" width="9.109375" style="1" customWidth="1"/>
    <col min="1277" max="1277" width="33.33203125" style="1" customWidth="1"/>
    <col min="1278" max="1278" width="23.6640625" style="1" bestFit="1" customWidth="1"/>
    <col min="1279" max="1279" width="26.44140625" style="1" bestFit="1" customWidth="1"/>
    <col min="1280" max="1280" width="24.6640625" style="1" bestFit="1" customWidth="1"/>
    <col min="1281" max="1281" width="20.6640625" style="1" bestFit="1" customWidth="1"/>
    <col min="1282" max="1519" width="9.109375" style="1"/>
    <col min="1520" max="1520" width="10.44140625" style="1" customWidth="1"/>
    <col min="1521" max="1521" width="7.6640625" style="1" customWidth="1"/>
    <col min="1522" max="1522" width="10.5546875" style="1" customWidth="1"/>
    <col min="1523" max="1523" width="59" style="1" customWidth="1"/>
    <col min="1524" max="1525" width="0" style="1" hidden="1" customWidth="1"/>
    <col min="1526" max="1528" width="27.88671875" style="1" customWidth="1"/>
    <col min="1529" max="1531" width="6.109375" style="1" customWidth="1"/>
    <col min="1532" max="1532" width="9.109375" style="1" customWidth="1"/>
    <col min="1533" max="1533" width="33.33203125" style="1" customWidth="1"/>
    <col min="1534" max="1534" width="23.6640625" style="1" bestFit="1" customWidth="1"/>
    <col min="1535" max="1535" width="26.44140625" style="1" bestFit="1" customWidth="1"/>
    <col min="1536" max="1536" width="24.6640625" style="1" bestFit="1" customWidth="1"/>
    <col min="1537" max="1537" width="20.6640625" style="1" bestFit="1" customWidth="1"/>
    <col min="1538" max="1775" width="9.109375" style="1"/>
    <col min="1776" max="1776" width="10.44140625" style="1" customWidth="1"/>
    <col min="1777" max="1777" width="7.6640625" style="1" customWidth="1"/>
    <col min="1778" max="1778" width="10.5546875" style="1" customWidth="1"/>
    <col min="1779" max="1779" width="59" style="1" customWidth="1"/>
    <col min="1780" max="1781" width="0" style="1" hidden="1" customWidth="1"/>
    <col min="1782" max="1784" width="27.88671875" style="1" customWidth="1"/>
    <col min="1785" max="1787" width="6.109375" style="1" customWidth="1"/>
    <col min="1788" max="1788" width="9.109375" style="1" customWidth="1"/>
    <col min="1789" max="1789" width="33.33203125" style="1" customWidth="1"/>
    <col min="1790" max="1790" width="23.6640625" style="1" bestFit="1" customWidth="1"/>
    <col min="1791" max="1791" width="26.44140625" style="1" bestFit="1" customWidth="1"/>
    <col min="1792" max="1792" width="24.6640625" style="1" bestFit="1" customWidth="1"/>
    <col min="1793" max="1793" width="20.6640625" style="1" bestFit="1" customWidth="1"/>
    <col min="1794" max="2031" width="9.109375" style="1"/>
    <col min="2032" max="2032" width="10.44140625" style="1" customWidth="1"/>
    <col min="2033" max="2033" width="7.6640625" style="1" customWidth="1"/>
    <col min="2034" max="2034" width="10.5546875" style="1" customWidth="1"/>
    <col min="2035" max="2035" width="59" style="1" customWidth="1"/>
    <col min="2036" max="2037" width="0" style="1" hidden="1" customWidth="1"/>
    <col min="2038" max="2040" width="27.88671875" style="1" customWidth="1"/>
    <col min="2041" max="2043" width="6.109375" style="1" customWidth="1"/>
    <col min="2044" max="2044" width="9.109375" style="1" customWidth="1"/>
    <col min="2045" max="2045" width="33.33203125" style="1" customWidth="1"/>
    <col min="2046" max="2046" width="23.6640625" style="1" bestFit="1" customWidth="1"/>
    <col min="2047" max="2047" width="26.44140625" style="1" bestFit="1" customWidth="1"/>
    <col min="2048" max="2048" width="24.6640625" style="1" bestFit="1" customWidth="1"/>
    <col min="2049" max="2049" width="20.6640625" style="1" bestFit="1" customWidth="1"/>
    <col min="2050" max="2287" width="9.109375" style="1"/>
    <col min="2288" max="2288" width="10.44140625" style="1" customWidth="1"/>
    <col min="2289" max="2289" width="7.6640625" style="1" customWidth="1"/>
    <col min="2290" max="2290" width="10.5546875" style="1" customWidth="1"/>
    <col min="2291" max="2291" width="59" style="1" customWidth="1"/>
    <col min="2292" max="2293" width="0" style="1" hidden="1" customWidth="1"/>
    <col min="2294" max="2296" width="27.88671875" style="1" customWidth="1"/>
    <col min="2297" max="2299" width="6.109375" style="1" customWidth="1"/>
    <col min="2300" max="2300" width="9.109375" style="1" customWidth="1"/>
    <col min="2301" max="2301" width="33.33203125" style="1" customWidth="1"/>
    <col min="2302" max="2302" width="23.6640625" style="1" bestFit="1" customWidth="1"/>
    <col min="2303" max="2303" width="26.44140625" style="1" bestFit="1" customWidth="1"/>
    <col min="2304" max="2304" width="24.6640625" style="1" bestFit="1" customWidth="1"/>
    <col min="2305" max="2305" width="20.6640625" style="1" bestFit="1" customWidth="1"/>
    <col min="2306" max="2543" width="9.109375" style="1"/>
    <col min="2544" max="2544" width="10.44140625" style="1" customWidth="1"/>
    <col min="2545" max="2545" width="7.6640625" style="1" customWidth="1"/>
    <col min="2546" max="2546" width="10.5546875" style="1" customWidth="1"/>
    <col min="2547" max="2547" width="59" style="1" customWidth="1"/>
    <col min="2548" max="2549" width="0" style="1" hidden="1" customWidth="1"/>
    <col min="2550" max="2552" width="27.88671875" style="1" customWidth="1"/>
    <col min="2553" max="2555" width="6.109375" style="1" customWidth="1"/>
    <col min="2556" max="2556" width="9.109375" style="1" customWidth="1"/>
    <col min="2557" max="2557" width="33.33203125" style="1" customWidth="1"/>
    <col min="2558" max="2558" width="23.6640625" style="1" bestFit="1" customWidth="1"/>
    <col min="2559" max="2559" width="26.44140625" style="1" bestFit="1" customWidth="1"/>
    <col min="2560" max="2560" width="24.6640625" style="1" bestFit="1" customWidth="1"/>
    <col min="2561" max="2561" width="20.6640625" style="1" bestFit="1" customWidth="1"/>
    <col min="2562" max="2799" width="9.109375" style="1"/>
    <col min="2800" max="2800" width="10.44140625" style="1" customWidth="1"/>
    <col min="2801" max="2801" width="7.6640625" style="1" customWidth="1"/>
    <col min="2802" max="2802" width="10.5546875" style="1" customWidth="1"/>
    <col min="2803" max="2803" width="59" style="1" customWidth="1"/>
    <col min="2804" max="2805" width="0" style="1" hidden="1" customWidth="1"/>
    <col min="2806" max="2808" width="27.88671875" style="1" customWidth="1"/>
    <col min="2809" max="2811" width="6.109375" style="1" customWidth="1"/>
    <col min="2812" max="2812" width="9.109375" style="1" customWidth="1"/>
    <col min="2813" max="2813" width="33.33203125" style="1" customWidth="1"/>
    <col min="2814" max="2814" width="23.6640625" style="1" bestFit="1" customWidth="1"/>
    <col min="2815" max="2815" width="26.44140625" style="1" bestFit="1" customWidth="1"/>
    <col min="2816" max="2816" width="24.6640625" style="1" bestFit="1" customWidth="1"/>
    <col min="2817" max="2817" width="20.6640625" style="1" bestFit="1" customWidth="1"/>
    <col min="2818" max="3055" width="9.109375" style="1"/>
    <col min="3056" max="3056" width="10.44140625" style="1" customWidth="1"/>
    <col min="3057" max="3057" width="7.6640625" style="1" customWidth="1"/>
    <col min="3058" max="3058" width="10.5546875" style="1" customWidth="1"/>
    <col min="3059" max="3059" width="59" style="1" customWidth="1"/>
    <col min="3060" max="3061" width="0" style="1" hidden="1" customWidth="1"/>
    <col min="3062" max="3064" width="27.88671875" style="1" customWidth="1"/>
    <col min="3065" max="3067" width="6.109375" style="1" customWidth="1"/>
    <col min="3068" max="3068" width="9.109375" style="1" customWidth="1"/>
    <col min="3069" max="3069" width="33.33203125" style="1" customWidth="1"/>
    <col min="3070" max="3070" width="23.6640625" style="1" bestFit="1" customWidth="1"/>
    <col min="3071" max="3071" width="26.44140625" style="1" bestFit="1" customWidth="1"/>
    <col min="3072" max="3072" width="24.6640625" style="1" bestFit="1" customWidth="1"/>
    <col min="3073" max="3073" width="20.6640625" style="1" bestFit="1" customWidth="1"/>
    <col min="3074" max="3311" width="9.109375" style="1"/>
    <col min="3312" max="3312" width="10.44140625" style="1" customWidth="1"/>
    <col min="3313" max="3313" width="7.6640625" style="1" customWidth="1"/>
    <col min="3314" max="3314" width="10.5546875" style="1" customWidth="1"/>
    <col min="3315" max="3315" width="59" style="1" customWidth="1"/>
    <col min="3316" max="3317" width="0" style="1" hidden="1" customWidth="1"/>
    <col min="3318" max="3320" width="27.88671875" style="1" customWidth="1"/>
    <col min="3321" max="3323" width="6.109375" style="1" customWidth="1"/>
    <col min="3324" max="3324" width="9.109375" style="1" customWidth="1"/>
    <col min="3325" max="3325" width="33.33203125" style="1" customWidth="1"/>
    <col min="3326" max="3326" width="23.6640625" style="1" bestFit="1" customWidth="1"/>
    <col min="3327" max="3327" width="26.44140625" style="1" bestFit="1" customWidth="1"/>
    <col min="3328" max="3328" width="24.6640625" style="1" bestFit="1" customWidth="1"/>
    <col min="3329" max="3329" width="20.6640625" style="1" bestFit="1" customWidth="1"/>
    <col min="3330" max="3567" width="9.109375" style="1"/>
    <col min="3568" max="3568" width="10.44140625" style="1" customWidth="1"/>
    <col min="3569" max="3569" width="7.6640625" style="1" customWidth="1"/>
    <col min="3570" max="3570" width="10.5546875" style="1" customWidth="1"/>
    <col min="3571" max="3571" width="59" style="1" customWidth="1"/>
    <col min="3572" max="3573" width="0" style="1" hidden="1" customWidth="1"/>
    <col min="3574" max="3576" width="27.88671875" style="1" customWidth="1"/>
    <col min="3577" max="3579" width="6.109375" style="1" customWidth="1"/>
    <col min="3580" max="3580" width="9.109375" style="1" customWidth="1"/>
    <col min="3581" max="3581" width="33.33203125" style="1" customWidth="1"/>
    <col min="3582" max="3582" width="23.6640625" style="1" bestFit="1" customWidth="1"/>
    <col min="3583" max="3583" width="26.44140625" style="1" bestFit="1" customWidth="1"/>
    <col min="3584" max="3584" width="24.6640625" style="1" bestFit="1" customWidth="1"/>
    <col min="3585" max="3585" width="20.6640625" style="1" bestFit="1" customWidth="1"/>
    <col min="3586" max="3823" width="9.109375" style="1"/>
    <col min="3824" max="3824" width="10.44140625" style="1" customWidth="1"/>
    <col min="3825" max="3825" width="7.6640625" style="1" customWidth="1"/>
    <col min="3826" max="3826" width="10.5546875" style="1" customWidth="1"/>
    <col min="3827" max="3827" width="59" style="1" customWidth="1"/>
    <col min="3828" max="3829" width="0" style="1" hidden="1" customWidth="1"/>
    <col min="3830" max="3832" width="27.88671875" style="1" customWidth="1"/>
    <col min="3833" max="3835" width="6.109375" style="1" customWidth="1"/>
    <col min="3836" max="3836" width="9.109375" style="1" customWidth="1"/>
    <col min="3837" max="3837" width="33.33203125" style="1" customWidth="1"/>
    <col min="3838" max="3838" width="23.6640625" style="1" bestFit="1" customWidth="1"/>
    <col min="3839" max="3839" width="26.44140625" style="1" bestFit="1" customWidth="1"/>
    <col min="3840" max="3840" width="24.6640625" style="1" bestFit="1" customWidth="1"/>
    <col min="3841" max="3841" width="20.6640625" style="1" bestFit="1" customWidth="1"/>
    <col min="3842" max="4079" width="9.109375" style="1"/>
    <col min="4080" max="4080" width="10.44140625" style="1" customWidth="1"/>
    <col min="4081" max="4081" width="7.6640625" style="1" customWidth="1"/>
    <col min="4082" max="4082" width="10.5546875" style="1" customWidth="1"/>
    <col min="4083" max="4083" width="59" style="1" customWidth="1"/>
    <col min="4084" max="4085" width="0" style="1" hidden="1" customWidth="1"/>
    <col min="4086" max="4088" width="27.88671875" style="1" customWidth="1"/>
    <col min="4089" max="4091" width="6.109375" style="1" customWidth="1"/>
    <col min="4092" max="4092" width="9.109375" style="1" customWidth="1"/>
    <col min="4093" max="4093" width="33.33203125" style="1" customWidth="1"/>
    <col min="4094" max="4094" width="23.6640625" style="1" bestFit="1" customWidth="1"/>
    <col min="4095" max="4095" width="26.44140625" style="1" bestFit="1" customWidth="1"/>
    <col min="4096" max="4096" width="24.6640625" style="1" bestFit="1" customWidth="1"/>
    <col min="4097" max="4097" width="20.6640625" style="1" bestFit="1" customWidth="1"/>
    <col min="4098" max="4335" width="9.109375" style="1"/>
    <col min="4336" max="4336" width="10.44140625" style="1" customWidth="1"/>
    <col min="4337" max="4337" width="7.6640625" style="1" customWidth="1"/>
    <col min="4338" max="4338" width="10.5546875" style="1" customWidth="1"/>
    <col min="4339" max="4339" width="59" style="1" customWidth="1"/>
    <col min="4340" max="4341" width="0" style="1" hidden="1" customWidth="1"/>
    <col min="4342" max="4344" width="27.88671875" style="1" customWidth="1"/>
    <col min="4345" max="4347" width="6.109375" style="1" customWidth="1"/>
    <col min="4348" max="4348" width="9.109375" style="1" customWidth="1"/>
    <col min="4349" max="4349" width="33.33203125" style="1" customWidth="1"/>
    <col min="4350" max="4350" width="23.6640625" style="1" bestFit="1" customWidth="1"/>
    <col min="4351" max="4351" width="26.44140625" style="1" bestFit="1" customWidth="1"/>
    <col min="4352" max="4352" width="24.6640625" style="1" bestFit="1" customWidth="1"/>
    <col min="4353" max="4353" width="20.6640625" style="1" bestFit="1" customWidth="1"/>
    <col min="4354" max="4591" width="9.109375" style="1"/>
    <col min="4592" max="4592" width="10.44140625" style="1" customWidth="1"/>
    <col min="4593" max="4593" width="7.6640625" style="1" customWidth="1"/>
    <col min="4594" max="4594" width="10.5546875" style="1" customWidth="1"/>
    <col min="4595" max="4595" width="59" style="1" customWidth="1"/>
    <col min="4596" max="4597" width="0" style="1" hidden="1" customWidth="1"/>
    <col min="4598" max="4600" width="27.88671875" style="1" customWidth="1"/>
    <col min="4601" max="4603" width="6.109375" style="1" customWidth="1"/>
    <col min="4604" max="4604" width="9.109375" style="1" customWidth="1"/>
    <col min="4605" max="4605" width="33.33203125" style="1" customWidth="1"/>
    <col min="4606" max="4606" width="23.6640625" style="1" bestFit="1" customWidth="1"/>
    <col min="4607" max="4607" width="26.44140625" style="1" bestFit="1" customWidth="1"/>
    <col min="4608" max="4608" width="24.6640625" style="1" bestFit="1" customWidth="1"/>
    <col min="4609" max="4609" width="20.6640625" style="1" bestFit="1" customWidth="1"/>
    <col min="4610" max="4847" width="9.109375" style="1"/>
    <col min="4848" max="4848" width="10.44140625" style="1" customWidth="1"/>
    <col min="4849" max="4849" width="7.6640625" style="1" customWidth="1"/>
    <col min="4850" max="4850" width="10.5546875" style="1" customWidth="1"/>
    <col min="4851" max="4851" width="59" style="1" customWidth="1"/>
    <col min="4852" max="4853" width="0" style="1" hidden="1" customWidth="1"/>
    <col min="4854" max="4856" width="27.88671875" style="1" customWidth="1"/>
    <col min="4857" max="4859" width="6.109375" style="1" customWidth="1"/>
    <col min="4860" max="4860" width="9.109375" style="1" customWidth="1"/>
    <col min="4861" max="4861" width="33.33203125" style="1" customWidth="1"/>
    <col min="4862" max="4862" width="23.6640625" style="1" bestFit="1" customWidth="1"/>
    <col min="4863" max="4863" width="26.44140625" style="1" bestFit="1" customWidth="1"/>
    <col min="4864" max="4864" width="24.6640625" style="1" bestFit="1" customWidth="1"/>
    <col min="4865" max="4865" width="20.6640625" style="1" bestFit="1" customWidth="1"/>
    <col min="4866" max="5103" width="9.109375" style="1"/>
    <col min="5104" max="5104" width="10.44140625" style="1" customWidth="1"/>
    <col min="5105" max="5105" width="7.6640625" style="1" customWidth="1"/>
    <col min="5106" max="5106" width="10.5546875" style="1" customWidth="1"/>
    <col min="5107" max="5107" width="59" style="1" customWidth="1"/>
    <col min="5108" max="5109" width="0" style="1" hidden="1" customWidth="1"/>
    <col min="5110" max="5112" width="27.88671875" style="1" customWidth="1"/>
    <col min="5113" max="5115" width="6.109375" style="1" customWidth="1"/>
    <col min="5116" max="5116" width="9.109375" style="1" customWidth="1"/>
    <col min="5117" max="5117" width="33.33203125" style="1" customWidth="1"/>
    <col min="5118" max="5118" width="23.6640625" style="1" bestFit="1" customWidth="1"/>
    <col min="5119" max="5119" width="26.44140625" style="1" bestFit="1" customWidth="1"/>
    <col min="5120" max="5120" width="24.6640625" style="1" bestFit="1" customWidth="1"/>
    <col min="5121" max="5121" width="20.6640625" style="1" bestFit="1" customWidth="1"/>
    <col min="5122" max="5359" width="9.109375" style="1"/>
    <col min="5360" max="5360" width="10.44140625" style="1" customWidth="1"/>
    <col min="5361" max="5361" width="7.6640625" style="1" customWidth="1"/>
    <col min="5362" max="5362" width="10.5546875" style="1" customWidth="1"/>
    <col min="5363" max="5363" width="59" style="1" customWidth="1"/>
    <col min="5364" max="5365" width="0" style="1" hidden="1" customWidth="1"/>
    <col min="5366" max="5368" width="27.88671875" style="1" customWidth="1"/>
    <col min="5369" max="5371" width="6.109375" style="1" customWidth="1"/>
    <col min="5372" max="5372" width="9.109375" style="1" customWidth="1"/>
    <col min="5373" max="5373" width="33.33203125" style="1" customWidth="1"/>
    <col min="5374" max="5374" width="23.6640625" style="1" bestFit="1" customWidth="1"/>
    <col min="5375" max="5375" width="26.44140625" style="1" bestFit="1" customWidth="1"/>
    <col min="5376" max="5376" width="24.6640625" style="1" bestFit="1" customWidth="1"/>
    <col min="5377" max="5377" width="20.6640625" style="1" bestFit="1" customWidth="1"/>
    <col min="5378" max="5615" width="9.109375" style="1"/>
    <col min="5616" max="5616" width="10.44140625" style="1" customWidth="1"/>
    <col min="5617" max="5617" width="7.6640625" style="1" customWidth="1"/>
    <col min="5618" max="5618" width="10.5546875" style="1" customWidth="1"/>
    <col min="5619" max="5619" width="59" style="1" customWidth="1"/>
    <col min="5620" max="5621" width="0" style="1" hidden="1" customWidth="1"/>
    <col min="5622" max="5624" width="27.88671875" style="1" customWidth="1"/>
    <col min="5625" max="5627" width="6.109375" style="1" customWidth="1"/>
    <col min="5628" max="5628" width="9.109375" style="1" customWidth="1"/>
    <col min="5629" max="5629" width="33.33203125" style="1" customWidth="1"/>
    <col min="5630" max="5630" width="23.6640625" style="1" bestFit="1" customWidth="1"/>
    <col min="5631" max="5631" width="26.44140625" style="1" bestFit="1" customWidth="1"/>
    <col min="5632" max="5632" width="24.6640625" style="1" bestFit="1" customWidth="1"/>
    <col min="5633" max="5633" width="20.6640625" style="1" bestFit="1" customWidth="1"/>
    <col min="5634" max="5871" width="9.109375" style="1"/>
    <col min="5872" max="5872" width="10.44140625" style="1" customWidth="1"/>
    <col min="5873" max="5873" width="7.6640625" style="1" customWidth="1"/>
    <col min="5874" max="5874" width="10.5546875" style="1" customWidth="1"/>
    <col min="5875" max="5875" width="59" style="1" customWidth="1"/>
    <col min="5876" max="5877" width="0" style="1" hidden="1" customWidth="1"/>
    <col min="5878" max="5880" width="27.88671875" style="1" customWidth="1"/>
    <col min="5881" max="5883" width="6.109375" style="1" customWidth="1"/>
    <col min="5884" max="5884" width="9.109375" style="1" customWidth="1"/>
    <col min="5885" max="5885" width="33.33203125" style="1" customWidth="1"/>
    <col min="5886" max="5886" width="23.6640625" style="1" bestFit="1" customWidth="1"/>
    <col min="5887" max="5887" width="26.44140625" style="1" bestFit="1" customWidth="1"/>
    <col min="5888" max="5888" width="24.6640625" style="1" bestFit="1" customWidth="1"/>
    <col min="5889" max="5889" width="20.6640625" style="1" bestFit="1" customWidth="1"/>
    <col min="5890" max="6127" width="9.109375" style="1"/>
    <col min="6128" max="6128" width="10.44140625" style="1" customWidth="1"/>
    <col min="6129" max="6129" width="7.6640625" style="1" customWidth="1"/>
    <col min="6130" max="6130" width="10.5546875" style="1" customWidth="1"/>
    <col min="6131" max="6131" width="59" style="1" customWidth="1"/>
    <col min="6132" max="6133" width="0" style="1" hidden="1" customWidth="1"/>
    <col min="6134" max="6136" width="27.88671875" style="1" customWidth="1"/>
    <col min="6137" max="6139" width="6.109375" style="1" customWidth="1"/>
    <col min="6140" max="6140" width="9.109375" style="1" customWidth="1"/>
    <col min="6141" max="6141" width="33.33203125" style="1" customWidth="1"/>
    <col min="6142" max="6142" width="23.6640625" style="1" bestFit="1" customWidth="1"/>
    <col min="6143" max="6143" width="26.44140625" style="1" bestFit="1" customWidth="1"/>
    <col min="6144" max="6144" width="24.6640625" style="1" bestFit="1" customWidth="1"/>
    <col min="6145" max="6145" width="20.6640625" style="1" bestFit="1" customWidth="1"/>
    <col min="6146" max="6383" width="9.109375" style="1"/>
    <col min="6384" max="6384" width="10.44140625" style="1" customWidth="1"/>
    <col min="6385" max="6385" width="7.6640625" style="1" customWidth="1"/>
    <col min="6386" max="6386" width="10.5546875" style="1" customWidth="1"/>
    <col min="6387" max="6387" width="59" style="1" customWidth="1"/>
    <col min="6388" max="6389" width="0" style="1" hidden="1" customWidth="1"/>
    <col min="6390" max="6392" width="27.88671875" style="1" customWidth="1"/>
    <col min="6393" max="6395" width="6.109375" style="1" customWidth="1"/>
    <col min="6396" max="6396" width="9.109375" style="1" customWidth="1"/>
    <col min="6397" max="6397" width="33.33203125" style="1" customWidth="1"/>
    <col min="6398" max="6398" width="23.6640625" style="1" bestFit="1" customWidth="1"/>
    <col min="6399" max="6399" width="26.44140625" style="1" bestFit="1" customWidth="1"/>
    <col min="6400" max="6400" width="24.6640625" style="1" bestFit="1" customWidth="1"/>
    <col min="6401" max="6401" width="20.6640625" style="1" bestFit="1" customWidth="1"/>
    <col min="6402" max="6639" width="9.109375" style="1"/>
    <col min="6640" max="6640" width="10.44140625" style="1" customWidth="1"/>
    <col min="6641" max="6641" width="7.6640625" style="1" customWidth="1"/>
    <col min="6642" max="6642" width="10.5546875" style="1" customWidth="1"/>
    <col min="6643" max="6643" width="59" style="1" customWidth="1"/>
    <col min="6644" max="6645" width="0" style="1" hidden="1" customWidth="1"/>
    <col min="6646" max="6648" width="27.88671875" style="1" customWidth="1"/>
    <col min="6649" max="6651" width="6.109375" style="1" customWidth="1"/>
    <col min="6652" max="6652" width="9.109375" style="1" customWidth="1"/>
    <col min="6653" max="6653" width="33.33203125" style="1" customWidth="1"/>
    <col min="6654" max="6654" width="23.6640625" style="1" bestFit="1" customWidth="1"/>
    <col min="6655" max="6655" width="26.44140625" style="1" bestFit="1" customWidth="1"/>
    <col min="6656" max="6656" width="24.6640625" style="1" bestFit="1" customWidth="1"/>
    <col min="6657" max="6657" width="20.6640625" style="1" bestFit="1" customWidth="1"/>
    <col min="6658" max="6895" width="9.109375" style="1"/>
    <col min="6896" max="6896" width="10.44140625" style="1" customWidth="1"/>
    <col min="6897" max="6897" width="7.6640625" style="1" customWidth="1"/>
    <col min="6898" max="6898" width="10.5546875" style="1" customWidth="1"/>
    <col min="6899" max="6899" width="59" style="1" customWidth="1"/>
    <col min="6900" max="6901" width="0" style="1" hidden="1" customWidth="1"/>
    <col min="6902" max="6904" width="27.88671875" style="1" customWidth="1"/>
    <col min="6905" max="6907" width="6.109375" style="1" customWidth="1"/>
    <col min="6908" max="6908" width="9.109375" style="1" customWidth="1"/>
    <col min="6909" max="6909" width="33.33203125" style="1" customWidth="1"/>
    <col min="6910" max="6910" width="23.6640625" style="1" bestFit="1" customWidth="1"/>
    <col min="6911" max="6911" width="26.44140625" style="1" bestFit="1" customWidth="1"/>
    <col min="6912" max="6912" width="24.6640625" style="1" bestFit="1" customWidth="1"/>
    <col min="6913" max="6913" width="20.6640625" style="1" bestFit="1" customWidth="1"/>
    <col min="6914" max="7151" width="9.109375" style="1"/>
    <col min="7152" max="7152" width="10.44140625" style="1" customWidth="1"/>
    <col min="7153" max="7153" width="7.6640625" style="1" customWidth="1"/>
    <col min="7154" max="7154" width="10.5546875" style="1" customWidth="1"/>
    <col min="7155" max="7155" width="59" style="1" customWidth="1"/>
    <col min="7156" max="7157" width="0" style="1" hidden="1" customWidth="1"/>
    <col min="7158" max="7160" width="27.88671875" style="1" customWidth="1"/>
    <col min="7161" max="7163" width="6.109375" style="1" customWidth="1"/>
    <col min="7164" max="7164" width="9.109375" style="1" customWidth="1"/>
    <col min="7165" max="7165" width="33.33203125" style="1" customWidth="1"/>
    <col min="7166" max="7166" width="23.6640625" style="1" bestFit="1" customWidth="1"/>
    <col min="7167" max="7167" width="26.44140625" style="1" bestFit="1" customWidth="1"/>
    <col min="7168" max="7168" width="24.6640625" style="1" bestFit="1" customWidth="1"/>
    <col min="7169" max="7169" width="20.6640625" style="1" bestFit="1" customWidth="1"/>
    <col min="7170" max="7407" width="9.109375" style="1"/>
    <col min="7408" max="7408" width="10.44140625" style="1" customWidth="1"/>
    <col min="7409" max="7409" width="7.6640625" style="1" customWidth="1"/>
    <col min="7410" max="7410" width="10.5546875" style="1" customWidth="1"/>
    <col min="7411" max="7411" width="59" style="1" customWidth="1"/>
    <col min="7412" max="7413" width="0" style="1" hidden="1" customWidth="1"/>
    <col min="7414" max="7416" width="27.88671875" style="1" customWidth="1"/>
    <col min="7417" max="7419" width="6.109375" style="1" customWidth="1"/>
    <col min="7420" max="7420" width="9.109375" style="1" customWidth="1"/>
    <col min="7421" max="7421" width="33.33203125" style="1" customWidth="1"/>
    <col min="7422" max="7422" width="23.6640625" style="1" bestFit="1" customWidth="1"/>
    <col min="7423" max="7423" width="26.44140625" style="1" bestFit="1" customWidth="1"/>
    <col min="7424" max="7424" width="24.6640625" style="1" bestFit="1" customWidth="1"/>
    <col min="7425" max="7425" width="20.6640625" style="1" bestFit="1" customWidth="1"/>
    <col min="7426" max="7663" width="9.109375" style="1"/>
    <col min="7664" max="7664" width="10.44140625" style="1" customWidth="1"/>
    <col min="7665" max="7665" width="7.6640625" style="1" customWidth="1"/>
    <col min="7666" max="7666" width="10.5546875" style="1" customWidth="1"/>
    <col min="7667" max="7667" width="59" style="1" customWidth="1"/>
    <col min="7668" max="7669" width="0" style="1" hidden="1" customWidth="1"/>
    <col min="7670" max="7672" width="27.88671875" style="1" customWidth="1"/>
    <col min="7673" max="7675" width="6.109375" style="1" customWidth="1"/>
    <col min="7676" max="7676" width="9.109375" style="1" customWidth="1"/>
    <col min="7677" max="7677" width="33.33203125" style="1" customWidth="1"/>
    <col min="7678" max="7678" width="23.6640625" style="1" bestFit="1" customWidth="1"/>
    <col min="7679" max="7679" width="26.44140625" style="1" bestFit="1" customWidth="1"/>
    <col min="7680" max="7680" width="24.6640625" style="1" bestFit="1" customWidth="1"/>
    <col min="7681" max="7681" width="20.6640625" style="1" bestFit="1" customWidth="1"/>
    <col min="7682" max="7919" width="9.109375" style="1"/>
    <col min="7920" max="7920" width="10.44140625" style="1" customWidth="1"/>
    <col min="7921" max="7921" width="7.6640625" style="1" customWidth="1"/>
    <col min="7922" max="7922" width="10.5546875" style="1" customWidth="1"/>
    <col min="7923" max="7923" width="59" style="1" customWidth="1"/>
    <col min="7924" max="7925" width="0" style="1" hidden="1" customWidth="1"/>
    <col min="7926" max="7928" width="27.88671875" style="1" customWidth="1"/>
    <col min="7929" max="7931" width="6.109375" style="1" customWidth="1"/>
    <col min="7932" max="7932" width="9.109375" style="1" customWidth="1"/>
    <col min="7933" max="7933" width="33.33203125" style="1" customWidth="1"/>
    <col min="7934" max="7934" width="23.6640625" style="1" bestFit="1" customWidth="1"/>
    <col min="7935" max="7935" width="26.44140625" style="1" bestFit="1" customWidth="1"/>
    <col min="7936" max="7936" width="24.6640625" style="1" bestFit="1" customWidth="1"/>
    <col min="7937" max="7937" width="20.6640625" style="1" bestFit="1" customWidth="1"/>
    <col min="7938" max="8175" width="9.109375" style="1"/>
    <col min="8176" max="8176" width="10.44140625" style="1" customWidth="1"/>
    <col min="8177" max="8177" width="7.6640625" style="1" customWidth="1"/>
    <col min="8178" max="8178" width="10.5546875" style="1" customWidth="1"/>
    <col min="8179" max="8179" width="59" style="1" customWidth="1"/>
    <col min="8180" max="8181" width="0" style="1" hidden="1" customWidth="1"/>
    <col min="8182" max="8184" width="27.88671875" style="1" customWidth="1"/>
    <col min="8185" max="8187" width="6.109375" style="1" customWidth="1"/>
    <col min="8188" max="8188" width="9.109375" style="1" customWidth="1"/>
    <col min="8189" max="8189" width="33.33203125" style="1" customWidth="1"/>
    <col min="8190" max="8190" width="23.6640625" style="1" bestFit="1" customWidth="1"/>
    <col min="8191" max="8191" width="26.44140625" style="1" bestFit="1" customWidth="1"/>
    <col min="8192" max="8192" width="24.6640625" style="1" bestFit="1" customWidth="1"/>
    <col min="8193" max="8193" width="20.6640625" style="1" bestFit="1" customWidth="1"/>
    <col min="8194" max="8431" width="9.109375" style="1"/>
    <col min="8432" max="8432" width="10.44140625" style="1" customWidth="1"/>
    <col min="8433" max="8433" width="7.6640625" style="1" customWidth="1"/>
    <col min="8434" max="8434" width="10.5546875" style="1" customWidth="1"/>
    <col min="8435" max="8435" width="59" style="1" customWidth="1"/>
    <col min="8436" max="8437" width="0" style="1" hidden="1" customWidth="1"/>
    <col min="8438" max="8440" width="27.88671875" style="1" customWidth="1"/>
    <col min="8441" max="8443" width="6.109375" style="1" customWidth="1"/>
    <col min="8444" max="8444" width="9.109375" style="1" customWidth="1"/>
    <col min="8445" max="8445" width="33.33203125" style="1" customWidth="1"/>
    <col min="8446" max="8446" width="23.6640625" style="1" bestFit="1" customWidth="1"/>
    <col min="8447" max="8447" width="26.44140625" style="1" bestFit="1" customWidth="1"/>
    <col min="8448" max="8448" width="24.6640625" style="1" bestFit="1" customWidth="1"/>
    <col min="8449" max="8449" width="20.6640625" style="1" bestFit="1" customWidth="1"/>
    <col min="8450" max="8687" width="9.109375" style="1"/>
    <col min="8688" max="8688" width="10.44140625" style="1" customWidth="1"/>
    <col min="8689" max="8689" width="7.6640625" style="1" customWidth="1"/>
    <col min="8690" max="8690" width="10.5546875" style="1" customWidth="1"/>
    <col min="8691" max="8691" width="59" style="1" customWidth="1"/>
    <col min="8692" max="8693" width="0" style="1" hidden="1" customWidth="1"/>
    <col min="8694" max="8696" width="27.88671875" style="1" customWidth="1"/>
    <col min="8697" max="8699" width="6.109375" style="1" customWidth="1"/>
    <col min="8700" max="8700" width="9.109375" style="1" customWidth="1"/>
    <col min="8701" max="8701" width="33.33203125" style="1" customWidth="1"/>
    <col min="8702" max="8702" width="23.6640625" style="1" bestFit="1" customWidth="1"/>
    <col min="8703" max="8703" width="26.44140625" style="1" bestFit="1" customWidth="1"/>
    <col min="8704" max="8704" width="24.6640625" style="1" bestFit="1" customWidth="1"/>
    <col min="8705" max="8705" width="20.6640625" style="1" bestFit="1" customWidth="1"/>
    <col min="8706" max="8943" width="9.109375" style="1"/>
    <col min="8944" max="8944" width="10.44140625" style="1" customWidth="1"/>
    <col min="8945" max="8945" width="7.6640625" style="1" customWidth="1"/>
    <col min="8946" max="8946" width="10.5546875" style="1" customWidth="1"/>
    <col min="8947" max="8947" width="59" style="1" customWidth="1"/>
    <col min="8948" max="8949" width="0" style="1" hidden="1" customWidth="1"/>
    <col min="8950" max="8952" width="27.88671875" style="1" customWidth="1"/>
    <col min="8953" max="8955" width="6.109375" style="1" customWidth="1"/>
    <col min="8956" max="8956" width="9.109375" style="1" customWidth="1"/>
    <col min="8957" max="8957" width="33.33203125" style="1" customWidth="1"/>
    <col min="8958" max="8958" width="23.6640625" style="1" bestFit="1" customWidth="1"/>
    <col min="8959" max="8959" width="26.44140625" style="1" bestFit="1" customWidth="1"/>
    <col min="8960" max="8960" width="24.6640625" style="1" bestFit="1" customWidth="1"/>
    <col min="8961" max="8961" width="20.6640625" style="1" bestFit="1" customWidth="1"/>
    <col min="8962" max="9199" width="9.109375" style="1"/>
    <col min="9200" max="9200" width="10.44140625" style="1" customWidth="1"/>
    <col min="9201" max="9201" width="7.6640625" style="1" customWidth="1"/>
    <col min="9202" max="9202" width="10.5546875" style="1" customWidth="1"/>
    <col min="9203" max="9203" width="59" style="1" customWidth="1"/>
    <col min="9204" max="9205" width="0" style="1" hidden="1" customWidth="1"/>
    <col min="9206" max="9208" width="27.88671875" style="1" customWidth="1"/>
    <col min="9209" max="9211" width="6.109375" style="1" customWidth="1"/>
    <col min="9212" max="9212" width="9.109375" style="1" customWidth="1"/>
    <col min="9213" max="9213" width="33.33203125" style="1" customWidth="1"/>
    <col min="9214" max="9214" width="23.6640625" style="1" bestFit="1" customWidth="1"/>
    <col min="9215" max="9215" width="26.44140625" style="1" bestFit="1" customWidth="1"/>
    <col min="9216" max="9216" width="24.6640625" style="1" bestFit="1" customWidth="1"/>
    <col min="9217" max="9217" width="20.6640625" style="1" bestFit="1" customWidth="1"/>
    <col min="9218" max="9455" width="9.109375" style="1"/>
    <col min="9456" max="9456" width="10.44140625" style="1" customWidth="1"/>
    <col min="9457" max="9457" width="7.6640625" style="1" customWidth="1"/>
    <col min="9458" max="9458" width="10.5546875" style="1" customWidth="1"/>
    <col min="9459" max="9459" width="59" style="1" customWidth="1"/>
    <col min="9460" max="9461" width="0" style="1" hidden="1" customWidth="1"/>
    <col min="9462" max="9464" width="27.88671875" style="1" customWidth="1"/>
    <col min="9465" max="9467" width="6.109375" style="1" customWidth="1"/>
    <col min="9468" max="9468" width="9.109375" style="1" customWidth="1"/>
    <col min="9469" max="9469" width="33.33203125" style="1" customWidth="1"/>
    <col min="9470" max="9470" width="23.6640625" style="1" bestFit="1" customWidth="1"/>
    <col min="9471" max="9471" width="26.44140625" style="1" bestFit="1" customWidth="1"/>
    <col min="9472" max="9472" width="24.6640625" style="1" bestFit="1" customWidth="1"/>
    <col min="9473" max="9473" width="20.6640625" style="1" bestFit="1" customWidth="1"/>
    <col min="9474" max="9711" width="9.109375" style="1"/>
    <col min="9712" max="9712" width="10.44140625" style="1" customWidth="1"/>
    <col min="9713" max="9713" width="7.6640625" style="1" customWidth="1"/>
    <col min="9714" max="9714" width="10.5546875" style="1" customWidth="1"/>
    <col min="9715" max="9715" width="59" style="1" customWidth="1"/>
    <col min="9716" max="9717" width="0" style="1" hidden="1" customWidth="1"/>
    <col min="9718" max="9720" width="27.88671875" style="1" customWidth="1"/>
    <col min="9721" max="9723" width="6.109375" style="1" customWidth="1"/>
    <col min="9724" max="9724" width="9.109375" style="1" customWidth="1"/>
    <col min="9725" max="9725" width="33.33203125" style="1" customWidth="1"/>
    <col min="9726" max="9726" width="23.6640625" style="1" bestFit="1" customWidth="1"/>
    <col min="9727" max="9727" width="26.44140625" style="1" bestFit="1" customWidth="1"/>
    <col min="9728" max="9728" width="24.6640625" style="1" bestFit="1" customWidth="1"/>
    <col min="9729" max="9729" width="20.6640625" style="1" bestFit="1" customWidth="1"/>
    <col min="9730" max="9967" width="9.109375" style="1"/>
    <col min="9968" max="9968" width="10.44140625" style="1" customWidth="1"/>
    <col min="9969" max="9969" width="7.6640625" style="1" customWidth="1"/>
    <col min="9970" max="9970" width="10.5546875" style="1" customWidth="1"/>
    <col min="9971" max="9971" width="59" style="1" customWidth="1"/>
    <col min="9972" max="9973" width="0" style="1" hidden="1" customWidth="1"/>
    <col min="9974" max="9976" width="27.88671875" style="1" customWidth="1"/>
    <col min="9977" max="9979" width="6.109375" style="1" customWidth="1"/>
    <col min="9980" max="9980" width="9.109375" style="1" customWidth="1"/>
    <col min="9981" max="9981" width="33.33203125" style="1" customWidth="1"/>
    <col min="9982" max="9982" width="23.6640625" style="1" bestFit="1" customWidth="1"/>
    <col min="9983" max="9983" width="26.44140625" style="1" bestFit="1" customWidth="1"/>
    <col min="9984" max="9984" width="24.6640625" style="1" bestFit="1" customWidth="1"/>
    <col min="9985" max="9985" width="20.6640625" style="1" bestFit="1" customWidth="1"/>
    <col min="9986" max="10223" width="9.109375" style="1"/>
    <col min="10224" max="10224" width="10.44140625" style="1" customWidth="1"/>
    <col min="10225" max="10225" width="7.6640625" style="1" customWidth="1"/>
    <col min="10226" max="10226" width="10.5546875" style="1" customWidth="1"/>
    <col min="10227" max="10227" width="59" style="1" customWidth="1"/>
    <col min="10228" max="10229" width="0" style="1" hidden="1" customWidth="1"/>
    <col min="10230" max="10232" width="27.88671875" style="1" customWidth="1"/>
    <col min="10233" max="10235" width="6.109375" style="1" customWidth="1"/>
    <col min="10236" max="10236" width="9.109375" style="1" customWidth="1"/>
    <col min="10237" max="10237" width="33.33203125" style="1" customWidth="1"/>
    <col min="10238" max="10238" width="23.6640625" style="1" bestFit="1" customWidth="1"/>
    <col min="10239" max="10239" width="26.44140625" style="1" bestFit="1" customWidth="1"/>
    <col min="10240" max="10240" width="24.6640625" style="1" bestFit="1" customWidth="1"/>
    <col min="10241" max="10241" width="20.6640625" style="1" bestFit="1" customWidth="1"/>
    <col min="10242" max="10479" width="9.109375" style="1"/>
    <col min="10480" max="10480" width="10.44140625" style="1" customWidth="1"/>
    <col min="10481" max="10481" width="7.6640625" style="1" customWidth="1"/>
    <col min="10482" max="10482" width="10.5546875" style="1" customWidth="1"/>
    <col min="10483" max="10483" width="59" style="1" customWidth="1"/>
    <col min="10484" max="10485" width="0" style="1" hidden="1" customWidth="1"/>
    <col min="10486" max="10488" width="27.88671875" style="1" customWidth="1"/>
    <col min="10489" max="10491" width="6.109375" style="1" customWidth="1"/>
    <col min="10492" max="10492" width="9.109375" style="1" customWidth="1"/>
    <col min="10493" max="10493" width="33.33203125" style="1" customWidth="1"/>
    <col min="10494" max="10494" width="23.6640625" style="1" bestFit="1" customWidth="1"/>
    <col min="10495" max="10495" width="26.44140625" style="1" bestFit="1" customWidth="1"/>
    <col min="10496" max="10496" width="24.6640625" style="1" bestFit="1" customWidth="1"/>
    <col min="10497" max="10497" width="20.6640625" style="1" bestFit="1" customWidth="1"/>
    <col min="10498" max="10735" width="9.109375" style="1"/>
    <col min="10736" max="10736" width="10.44140625" style="1" customWidth="1"/>
    <col min="10737" max="10737" width="7.6640625" style="1" customWidth="1"/>
    <col min="10738" max="10738" width="10.5546875" style="1" customWidth="1"/>
    <col min="10739" max="10739" width="59" style="1" customWidth="1"/>
    <col min="10740" max="10741" width="0" style="1" hidden="1" customWidth="1"/>
    <col min="10742" max="10744" width="27.88671875" style="1" customWidth="1"/>
    <col min="10745" max="10747" width="6.109375" style="1" customWidth="1"/>
    <col min="10748" max="10748" width="9.109375" style="1" customWidth="1"/>
    <col min="10749" max="10749" width="33.33203125" style="1" customWidth="1"/>
    <col min="10750" max="10750" width="23.6640625" style="1" bestFit="1" customWidth="1"/>
    <col min="10751" max="10751" width="26.44140625" style="1" bestFit="1" customWidth="1"/>
    <col min="10752" max="10752" width="24.6640625" style="1" bestFit="1" customWidth="1"/>
    <col min="10753" max="10753" width="20.6640625" style="1" bestFit="1" customWidth="1"/>
    <col min="10754" max="10991" width="9.109375" style="1"/>
    <col min="10992" max="10992" width="10.44140625" style="1" customWidth="1"/>
    <col min="10993" max="10993" width="7.6640625" style="1" customWidth="1"/>
    <col min="10994" max="10994" width="10.5546875" style="1" customWidth="1"/>
    <col min="10995" max="10995" width="59" style="1" customWidth="1"/>
    <col min="10996" max="10997" width="0" style="1" hidden="1" customWidth="1"/>
    <col min="10998" max="11000" width="27.88671875" style="1" customWidth="1"/>
    <col min="11001" max="11003" width="6.109375" style="1" customWidth="1"/>
    <col min="11004" max="11004" width="9.109375" style="1" customWidth="1"/>
    <col min="11005" max="11005" width="33.33203125" style="1" customWidth="1"/>
    <col min="11006" max="11006" width="23.6640625" style="1" bestFit="1" customWidth="1"/>
    <col min="11007" max="11007" width="26.44140625" style="1" bestFit="1" customWidth="1"/>
    <col min="11008" max="11008" width="24.6640625" style="1" bestFit="1" customWidth="1"/>
    <col min="11009" max="11009" width="20.6640625" style="1" bestFit="1" customWidth="1"/>
    <col min="11010" max="11247" width="9.109375" style="1"/>
    <col min="11248" max="11248" width="10.44140625" style="1" customWidth="1"/>
    <col min="11249" max="11249" width="7.6640625" style="1" customWidth="1"/>
    <col min="11250" max="11250" width="10.5546875" style="1" customWidth="1"/>
    <col min="11251" max="11251" width="59" style="1" customWidth="1"/>
    <col min="11252" max="11253" width="0" style="1" hidden="1" customWidth="1"/>
    <col min="11254" max="11256" width="27.88671875" style="1" customWidth="1"/>
    <col min="11257" max="11259" width="6.109375" style="1" customWidth="1"/>
    <col min="11260" max="11260" width="9.109375" style="1" customWidth="1"/>
    <col min="11261" max="11261" width="33.33203125" style="1" customWidth="1"/>
    <col min="11262" max="11262" width="23.6640625" style="1" bestFit="1" customWidth="1"/>
    <col min="11263" max="11263" width="26.44140625" style="1" bestFit="1" customWidth="1"/>
    <col min="11264" max="11264" width="24.6640625" style="1" bestFit="1" customWidth="1"/>
    <col min="11265" max="11265" width="20.6640625" style="1" bestFit="1" customWidth="1"/>
    <col min="11266" max="11503" width="9.109375" style="1"/>
    <col min="11504" max="11504" width="10.44140625" style="1" customWidth="1"/>
    <col min="11505" max="11505" width="7.6640625" style="1" customWidth="1"/>
    <col min="11506" max="11506" width="10.5546875" style="1" customWidth="1"/>
    <col min="11507" max="11507" width="59" style="1" customWidth="1"/>
    <col min="11508" max="11509" width="0" style="1" hidden="1" customWidth="1"/>
    <col min="11510" max="11512" width="27.88671875" style="1" customWidth="1"/>
    <col min="11513" max="11515" width="6.109375" style="1" customWidth="1"/>
    <col min="11516" max="11516" width="9.109375" style="1" customWidth="1"/>
    <col min="11517" max="11517" width="33.33203125" style="1" customWidth="1"/>
    <col min="11518" max="11518" width="23.6640625" style="1" bestFit="1" customWidth="1"/>
    <col min="11519" max="11519" width="26.44140625" style="1" bestFit="1" customWidth="1"/>
    <col min="11520" max="11520" width="24.6640625" style="1" bestFit="1" customWidth="1"/>
    <col min="11521" max="11521" width="20.6640625" style="1" bestFit="1" customWidth="1"/>
    <col min="11522" max="11759" width="9.109375" style="1"/>
    <col min="11760" max="11760" width="10.44140625" style="1" customWidth="1"/>
    <col min="11761" max="11761" width="7.6640625" style="1" customWidth="1"/>
    <col min="11762" max="11762" width="10.5546875" style="1" customWidth="1"/>
    <col min="11763" max="11763" width="59" style="1" customWidth="1"/>
    <col min="11764" max="11765" width="0" style="1" hidden="1" customWidth="1"/>
    <col min="11766" max="11768" width="27.88671875" style="1" customWidth="1"/>
    <col min="11769" max="11771" width="6.109375" style="1" customWidth="1"/>
    <col min="11772" max="11772" width="9.109375" style="1" customWidth="1"/>
    <col min="11773" max="11773" width="33.33203125" style="1" customWidth="1"/>
    <col min="11774" max="11774" width="23.6640625" style="1" bestFit="1" customWidth="1"/>
    <col min="11775" max="11775" width="26.44140625" style="1" bestFit="1" customWidth="1"/>
    <col min="11776" max="11776" width="24.6640625" style="1" bestFit="1" customWidth="1"/>
    <col min="11777" max="11777" width="20.6640625" style="1" bestFit="1" customWidth="1"/>
    <col min="11778" max="12015" width="9.109375" style="1"/>
    <col min="12016" max="12016" width="10.44140625" style="1" customWidth="1"/>
    <col min="12017" max="12017" width="7.6640625" style="1" customWidth="1"/>
    <col min="12018" max="12018" width="10.5546875" style="1" customWidth="1"/>
    <col min="12019" max="12019" width="59" style="1" customWidth="1"/>
    <col min="12020" max="12021" width="0" style="1" hidden="1" customWidth="1"/>
    <col min="12022" max="12024" width="27.88671875" style="1" customWidth="1"/>
    <col min="12025" max="12027" width="6.109375" style="1" customWidth="1"/>
    <col min="12028" max="12028" width="9.109375" style="1" customWidth="1"/>
    <col min="12029" max="12029" width="33.33203125" style="1" customWidth="1"/>
    <col min="12030" max="12030" width="23.6640625" style="1" bestFit="1" customWidth="1"/>
    <col min="12031" max="12031" width="26.44140625" style="1" bestFit="1" customWidth="1"/>
    <col min="12032" max="12032" width="24.6640625" style="1" bestFit="1" customWidth="1"/>
    <col min="12033" max="12033" width="20.6640625" style="1" bestFit="1" customWidth="1"/>
    <col min="12034" max="12271" width="9.109375" style="1"/>
    <col min="12272" max="12272" width="10.44140625" style="1" customWidth="1"/>
    <col min="12273" max="12273" width="7.6640625" style="1" customWidth="1"/>
    <col min="12274" max="12274" width="10.5546875" style="1" customWidth="1"/>
    <col min="12275" max="12275" width="59" style="1" customWidth="1"/>
    <col min="12276" max="12277" width="0" style="1" hidden="1" customWidth="1"/>
    <col min="12278" max="12280" width="27.88671875" style="1" customWidth="1"/>
    <col min="12281" max="12283" width="6.109375" style="1" customWidth="1"/>
    <col min="12284" max="12284" width="9.109375" style="1" customWidth="1"/>
    <col min="12285" max="12285" width="33.33203125" style="1" customWidth="1"/>
    <col min="12286" max="12286" width="23.6640625" style="1" bestFit="1" customWidth="1"/>
    <col min="12287" max="12287" width="26.44140625" style="1" bestFit="1" customWidth="1"/>
    <col min="12288" max="12288" width="24.6640625" style="1" bestFit="1" customWidth="1"/>
    <col min="12289" max="12289" width="20.6640625" style="1" bestFit="1" customWidth="1"/>
    <col min="12290" max="12527" width="9.109375" style="1"/>
    <col min="12528" max="12528" width="10.44140625" style="1" customWidth="1"/>
    <col min="12529" max="12529" width="7.6640625" style="1" customWidth="1"/>
    <col min="12530" max="12530" width="10.5546875" style="1" customWidth="1"/>
    <col min="12531" max="12531" width="59" style="1" customWidth="1"/>
    <col min="12532" max="12533" width="0" style="1" hidden="1" customWidth="1"/>
    <col min="12534" max="12536" width="27.88671875" style="1" customWidth="1"/>
    <col min="12537" max="12539" width="6.109375" style="1" customWidth="1"/>
    <col min="12540" max="12540" width="9.109375" style="1" customWidth="1"/>
    <col min="12541" max="12541" width="33.33203125" style="1" customWidth="1"/>
    <col min="12542" max="12542" width="23.6640625" style="1" bestFit="1" customWidth="1"/>
    <col min="12543" max="12543" width="26.44140625" style="1" bestFit="1" customWidth="1"/>
    <col min="12544" max="12544" width="24.6640625" style="1" bestFit="1" customWidth="1"/>
    <col min="12545" max="12545" width="20.6640625" style="1" bestFit="1" customWidth="1"/>
    <col min="12546" max="12783" width="9.109375" style="1"/>
    <col min="12784" max="12784" width="10.44140625" style="1" customWidth="1"/>
    <col min="12785" max="12785" width="7.6640625" style="1" customWidth="1"/>
    <col min="12786" max="12786" width="10.5546875" style="1" customWidth="1"/>
    <col min="12787" max="12787" width="59" style="1" customWidth="1"/>
    <col min="12788" max="12789" width="0" style="1" hidden="1" customWidth="1"/>
    <col min="12790" max="12792" width="27.88671875" style="1" customWidth="1"/>
    <col min="12793" max="12795" width="6.109375" style="1" customWidth="1"/>
    <col min="12796" max="12796" width="9.109375" style="1" customWidth="1"/>
    <col min="12797" max="12797" width="33.33203125" style="1" customWidth="1"/>
    <col min="12798" max="12798" width="23.6640625" style="1" bestFit="1" customWidth="1"/>
    <col min="12799" max="12799" width="26.44140625" style="1" bestFit="1" customWidth="1"/>
    <col min="12800" max="12800" width="24.6640625" style="1" bestFit="1" customWidth="1"/>
    <col min="12801" max="12801" width="20.6640625" style="1" bestFit="1" customWidth="1"/>
    <col min="12802" max="13039" width="9.109375" style="1"/>
    <col min="13040" max="13040" width="10.44140625" style="1" customWidth="1"/>
    <col min="13041" max="13041" width="7.6640625" style="1" customWidth="1"/>
    <col min="13042" max="13042" width="10.5546875" style="1" customWidth="1"/>
    <col min="13043" max="13043" width="59" style="1" customWidth="1"/>
    <col min="13044" max="13045" width="0" style="1" hidden="1" customWidth="1"/>
    <col min="13046" max="13048" width="27.88671875" style="1" customWidth="1"/>
    <col min="13049" max="13051" width="6.109375" style="1" customWidth="1"/>
    <col min="13052" max="13052" width="9.109375" style="1" customWidth="1"/>
    <col min="13053" max="13053" width="33.33203125" style="1" customWidth="1"/>
    <col min="13054" max="13054" width="23.6640625" style="1" bestFit="1" customWidth="1"/>
    <col min="13055" max="13055" width="26.44140625" style="1" bestFit="1" customWidth="1"/>
    <col min="13056" max="13056" width="24.6640625" style="1" bestFit="1" customWidth="1"/>
    <col min="13057" max="13057" width="20.6640625" style="1" bestFit="1" customWidth="1"/>
    <col min="13058" max="13295" width="9.109375" style="1"/>
    <col min="13296" max="13296" width="10.44140625" style="1" customWidth="1"/>
    <col min="13297" max="13297" width="7.6640625" style="1" customWidth="1"/>
    <col min="13298" max="13298" width="10.5546875" style="1" customWidth="1"/>
    <col min="13299" max="13299" width="59" style="1" customWidth="1"/>
    <col min="13300" max="13301" width="0" style="1" hidden="1" customWidth="1"/>
    <col min="13302" max="13304" width="27.88671875" style="1" customWidth="1"/>
    <col min="13305" max="13307" width="6.109375" style="1" customWidth="1"/>
    <col min="13308" max="13308" width="9.109375" style="1" customWidth="1"/>
    <col min="13309" max="13309" width="33.33203125" style="1" customWidth="1"/>
    <col min="13310" max="13310" width="23.6640625" style="1" bestFit="1" customWidth="1"/>
    <col min="13311" max="13311" width="26.44140625" style="1" bestFit="1" customWidth="1"/>
    <col min="13312" max="13312" width="24.6640625" style="1" bestFit="1" customWidth="1"/>
    <col min="13313" max="13313" width="20.6640625" style="1" bestFit="1" customWidth="1"/>
    <col min="13314" max="13551" width="9.109375" style="1"/>
    <col min="13552" max="13552" width="10.44140625" style="1" customWidth="1"/>
    <col min="13553" max="13553" width="7.6640625" style="1" customWidth="1"/>
    <col min="13554" max="13554" width="10.5546875" style="1" customWidth="1"/>
    <col min="13555" max="13555" width="59" style="1" customWidth="1"/>
    <col min="13556" max="13557" width="0" style="1" hidden="1" customWidth="1"/>
    <col min="13558" max="13560" width="27.88671875" style="1" customWidth="1"/>
    <col min="13561" max="13563" width="6.109375" style="1" customWidth="1"/>
    <col min="13564" max="13564" width="9.109375" style="1" customWidth="1"/>
    <col min="13565" max="13565" width="33.33203125" style="1" customWidth="1"/>
    <col min="13566" max="13566" width="23.6640625" style="1" bestFit="1" customWidth="1"/>
    <col min="13567" max="13567" width="26.44140625" style="1" bestFit="1" customWidth="1"/>
    <col min="13568" max="13568" width="24.6640625" style="1" bestFit="1" customWidth="1"/>
    <col min="13569" max="13569" width="20.6640625" style="1" bestFit="1" customWidth="1"/>
    <col min="13570" max="13807" width="9.109375" style="1"/>
    <col min="13808" max="13808" width="10.44140625" style="1" customWidth="1"/>
    <col min="13809" max="13809" width="7.6640625" style="1" customWidth="1"/>
    <col min="13810" max="13810" width="10.5546875" style="1" customWidth="1"/>
    <col min="13811" max="13811" width="59" style="1" customWidth="1"/>
    <col min="13812" max="13813" width="0" style="1" hidden="1" customWidth="1"/>
    <col min="13814" max="13816" width="27.88671875" style="1" customWidth="1"/>
    <col min="13817" max="13819" width="6.109375" style="1" customWidth="1"/>
    <col min="13820" max="13820" width="9.109375" style="1" customWidth="1"/>
    <col min="13821" max="13821" width="33.33203125" style="1" customWidth="1"/>
    <col min="13822" max="13822" width="23.6640625" style="1" bestFit="1" customWidth="1"/>
    <col min="13823" max="13823" width="26.44140625" style="1" bestFit="1" customWidth="1"/>
    <col min="13824" max="13824" width="24.6640625" style="1" bestFit="1" customWidth="1"/>
    <col min="13825" max="13825" width="20.6640625" style="1" bestFit="1" customWidth="1"/>
    <col min="13826" max="14063" width="9.109375" style="1"/>
    <col min="14064" max="14064" width="10.44140625" style="1" customWidth="1"/>
    <col min="14065" max="14065" width="7.6640625" style="1" customWidth="1"/>
    <col min="14066" max="14066" width="10.5546875" style="1" customWidth="1"/>
    <col min="14067" max="14067" width="59" style="1" customWidth="1"/>
    <col min="14068" max="14069" width="0" style="1" hidden="1" customWidth="1"/>
    <col min="14070" max="14072" width="27.88671875" style="1" customWidth="1"/>
    <col min="14073" max="14075" width="6.109375" style="1" customWidth="1"/>
    <col min="14076" max="14076" width="9.109375" style="1" customWidth="1"/>
    <col min="14077" max="14077" width="33.33203125" style="1" customWidth="1"/>
    <col min="14078" max="14078" width="23.6640625" style="1" bestFit="1" customWidth="1"/>
    <col min="14079" max="14079" width="26.44140625" style="1" bestFit="1" customWidth="1"/>
    <col min="14080" max="14080" width="24.6640625" style="1" bestFit="1" customWidth="1"/>
    <col min="14081" max="14081" width="20.6640625" style="1" bestFit="1" customWidth="1"/>
    <col min="14082" max="14319" width="9.109375" style="1"/>
    <col min="14320" max="14320" width="10.44140625" style="1" customWidth="1"/>
    <col min="14321" max="14321" width="7.6640625" style="1" customWidth="1"/>
    <col min="14322" max="14322" width="10.5546875" style="1" customWidth="1"/>
    <col min="14323" max="14323" width="59" style="1" customWidth="1"/>
    <col min="14324" max="14325" width="0" style="1" hidden="1" customWidth="1"/>
    <col min="14326" max="14328" width="27.88671875" style="1" customWidth="1"/>
    <col min="14329" max="14331" width="6.109375" style="1" customWidth="1"/>
    <col min="14332" max="14332" width="9.109375" style="1" customWidth="1"/>
    <col min="14333" max="14333" width="33.33203125" style="1" customWidth="1"/>
    <col min="14334" max="14334" width="23.6640625" style="1" bestFit="1" customWidth="1"/>
    <col min="14335" max="14335" width="26.44140625" style="1" bestFit="1" customWidth="1"/>
    <col min="14336" max="14336" width="24.6640625" style="1" bestFit="1" customWidth="1"/>
    <col min="14337" max="14337" width="20.6640625" style="1" bestFit="1" customWidth="1"/>
    <col min="14338" max="14575" width="9.109375" style="1"/>
    <col min="14576" max="14576" width="10.44140625" style="1" customWidth="1"/>
    <col min="14577" max="14577" width="7.6640625" style="1" customWidth="1"/>
    <col min="14578" max="14578" width="10.5546875" style="1" customWidth="1"/>
    <col min="14579" max="14579" width="59" style="1" customWidth="1"/>
    <col min="14580" max="14581" width="0" style="1" hidden="1" customWidth="1"/>
    <col min="14582" max="14584" width="27.88671875" style="1" customWidth="1"/>
    <col min="14585" max="14587" width="6.109375" style="1" customWidth="1"/>
    <col min="14588" max="14588" width="9.109375" style="1" customWidth="1"/>
    <col min="14589" max="14589" width="33.33203125" style="1" customWidth="1"/>
    <col min="14590" max="14590" width="23.6640625" style="1" bestFit="1" customWidth="1"/>
    <col min="14591" max="14591" width="26.44140625" style="1" bestFit="1" customWidth="1"/>
    <col min="14592" max="14592" width="24.6640625" style="1" bestFit="1" customWidth="1"/>
    <col min="14593" max="14593" width="20.6640625" style="1" bestFit="1" customWidth="1"/>
    <col min="14594" max="14831" width="9.109375" style="1"/>
    <col min="14832" max="14832" width="10.44140625" style="1" customWidth="1"/>
    <col min="14833" max="14833" width="7.6640625" style="1" customWidth="1"/>
    <col min="14834" max="14834" width="10.5546875" style="1" customWidth="1"/>
    <col min="14835" max="14835" width="59" style="1" customWidth="1"/>
    <col min="14836" max="14837" width="0" style="1" hidden="1" customWidth="1"/>
    <col min="14838" max="14840" width="27.88671875" style="1" customWidth="1"/>
    <col min="14841" max="14843" width="6.109375" style="1" customWidth="1"/>
    <col min="14844" max="14844" width="9.109375" style="1" customWidth="1"/>
    <col min="14845" max="14845" width="33.33203125" style="1" customWidth="1"/>
    <col min="14846" max="14846" width="23.6640625" style="1" bestFit="1" customWidth="1"/>
    <col min="14847" max="14847" width="26.44140625" style="1" bestFit="1" customWidth="1"/>
    <col min="14848" max="14848" width="24.6640625" style="1" bestFit="1" customWidth="1"/>
    <col min="14849" max="14849" width="20.6640625" style="1" bestFit="1" customWidth="1"/>
    <col min="14850" max="15087" width="9.109375" style="1"/>
    <col min="15088" max="15088" width="10.44140625" style="1" customWidth="1"/>
    <col min="15089" max="15089" width="7.6640625" style="1" customWidth="1"/>
    <col min="15090" max="15090" width="10.5546875" style="1" customWidth="1"/>
    <col min="15091" max="15091" width="59" style="1" customWidth="1"/>
    <col min="15092" max="15093" width="0" style="1" hidden="1" customWidth="1"/>
    <col min="15094" max="15096" width="27.88671875" style="1" customWidth="1"/>
    <col min="15097" max="15099" width="6.109375" style="1" customWidth="1"/>
    <col min="15100" max="15100" width="9.109375" style="1" customWidth="1"/>
    <col min="15101" max="15101" width="33.33203125" style="1" customWidth="1"/>
    <col min="15102" max="15102" width="23.6640625" style="1" bestFit="1" customWidth="1"/>
    <col min="15103" max="15103" width="26.44140625" style="1" bestFit="1" customWidth="1"/>
    <col min="15104" max="15104" width="24.6640625" style="1" bestFit="1" customWidth="1"/>
    <col min="15105" max="15105" width="20.6640625" style="1" bestFit="1" customWidth="1"/>
    <col min="15106" max="15343" width="9.109375" style="1"/>
    <col min="15344" max="15344" width="10.44140625" style="1" customWidth="1"/>
    <col min="15345" max="15345" width="7.6640625" style="1" customWidth="1"/>
    <col min="15346" max="15346" width="10.5546875" style="1" customWidth="1"/>
    <col min="15347" max="15347" width="59" style="1" customWidth="1"/>
    <col min="15348" max="15349" width="0" style="1" hidden="1" customWidth="1"/>
    <col min="15350" max="15352" width="27.88671875" style="1" customWidth="1"/>
    <col min="15353" max="15355" width="6.109375" style="1" customWidth="1"/>
    <col min="15356" max="15356" width="9.109375" style="1" customWidth="1"/>
    <col min="15357" max="15357" width="33.33203125" style="1" customWidth="1"/>
    <col min="15358" max="15358" width="23.6640625" style="1" bestFit="1" customWidth="1"/>
    <col min="15359" max="15359" width="26.44140625" style="1" bestFit="1" customWidth="1"/>
    <col min="15360" max="15360" width="24.6640625" style="1" bestFit="1" customWidth="1"/>
    <col min="15361" max="15361" width="20.6640625" style="1" bestFit="1" customWidth="1"/>
    <col min="15362" max="15599" width="9.109375" style="1"/>
    <col min="15600" max="15600" width="10.44140625" style="1" customWidth="1"/>
    <col min="15601" max="15601" width="7.6640625" style="1" customWidth="1"/>
    <col min="15602" max="15602" width="10.5546875" style="1" customWidth="1"/>
    <col min="15603" max="15603" width="59" style="1" customWidth="1"/>
    <col min="15604" max="15605" width="0" style="1" hidden="1" customWidth="1"/>
    <col min="15606" max="15608" width="27.88671875" style="1" customWidth="1"/>
    <col min="15609" max="15611" width="6.109375" style="1" customWidth="1"/>
    <col min="15612" max="15612" width="9.109375" style="1" customWidth="1"/>
    <col min="15613" max="15613" width="33.33203125" style="1" customWidth="1"/>
    <col min="15614" max="15614" width="23.6640625" style="1" bestFit="1" customWidth="1"/>
    <col min="15615" max="15615" width="26.44140625" style="1" bestFit="1" customWidth="1"/>
    <col min="15616" max="15616" width="24.6640625" style="1" bestFit="1" customWidth="1"/>
    <col min="15617" max="15617" width="20.6640625" style="1" bestFit="1" customWidth="1"/>
    <col min="15618" max="15855" width="9.109375" style="1"/>
    <col min="15856" max="15856" width="10.44140625" style="1" customWidth="1"/>
    <col min="15857" max="15857" width="7.6640625" style="1" customWidth="1"/>
    <col min="15858" max="15858" width="10.5546875" style="1" customWidth="1"/>
    <col min="15859" max="15859" width="59" style="1" customWidth="1"/>
    <col min="15860" max="15861" width="0" style="1" hidden="1" customWidth="1"/>
    <col min="15862" max="15864" width="27.88671875" style="1" customWidth="1"/>
    <col min="15865" max="15867" width="6.109375" style="1" customWidth="1"/>
    <col min="15868" max="15868" width="9.109375" style="1" customWidth="1"/>
    <col min="15869" max="15869" width="33.33203125" style="1" customWidth="1"/>
    <col min="15870" max="15870" width="23.6640625" style="1" bestFit="1" customWidth="1"/>
    <col min="15871" max="15871" width="26.44140625" style="1" bestFit="1" customWidth="1"/>
    <col min="15872" max="15872" width="24.6640625" style="1" bestFit="1" customWidth="1"/>
    <col min="15873" max="15873" width="20.6640625" style="1" bestFit="1" customWidth="1"/>
    <col min="15874" max="16111" width="9.109375" style="1"/>
    <col min="16112" max="16112" width="10.44140625" style="1" customWidth="1"/>
    <col min="16113" max="16113" width="7.6640625" style="1" customWidth="1"/>
    <col min="16114" max="16114" width="10.5546875" style="1" customWidth="1"/>
    <col min="16115" max="16115" width="59" style="1" customWidth="1"/>
    <col min="16116" max="16117" width="0" style="1" hidden="1" customWidth="1"/>
    <col min="16118" max="16120" width="27.88671875" style="1" customWidth="1"/>
    <col min="16121" max="16123" width="6.109375" style="1" customWidth="1"/>
    <col min="16124" max="16124" width="9.109375" style="1" customWidth="1"/>
    <col min="16125" max="16125" width="33.33203125" style="1" customWidth="1"/>
    <col min="16126" max="16126" width="23.6640625" style="1" bestFit="1" customWidth="1"/>
    <col min="16127" max="16127" width="26.44140625" style="1" bestFit="1" customWidth="1"/>
    <col min="16128" max="16128" width="24.6640625" style="1" bestFit="1" customWidth="1"/>
    <col min="16129" max="16129" width="20.6640625" style="1" bestFit="1" customWidth="1"/>
    <col min="16130" max="16367" width="9.109375" style="1"/>
    <col min="16368" max="16376" width="8.88671875" style="1" customWidth="1"/>
    <col min="16377" max="16384" width="8.88671875" style="1"/>
  </cols>
  <sheetData>
    <row r="1" spans="1:19" ht="54" customHeight="1" x14ac:dyDescent="0.25">
      <c r="A1" s="302" t="s">
        <v>228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</row>
    <row r="2" spans="1:19" x14ac:dyDescent="0.25">
      <c r="A2" s="302"/>
      <c r="B2" s="302"/>
      <c r="C2" s="302"/>
      <c r="D2" s="302"/>
      <c r="E2" s="302"/>
      <c r="F2" s="302"/>
      <c r="G2" s="302"/>
      <c r="H2" s="302"/>
      <c r="I2" s="302"/>
      <c r="J2" s="302"/>
    </row>
    <row r="3" spans="1:19" ht="18" customHeight="1" x14ac:dyDescent="0.25">
      <c r="A3" s="302" t="s">
        <v>115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</row>
    <row r="4" spans="1:19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</row>
    <row r="5" spans="1:19" ht="18" customHeight="1" x14ac:dyDescent="0.25">
      <c r="A5" s="302" t="s">
        <v>120</v>
      </c>
      <c r="B5" s="302"/>
      <c r="C5" s="302"/>
      <c r="D5" s="302"/>
      <c r="E5" s="302"/>
      <c r="F5" s="302"/>
      <c r="G5" s="302"/>
      <c r="H5" s="302"/>
      <c r="I5" s="302"/>
      <c r="J5" s="302"/>
      <c r="K5" s="302"/>
    </row>
    <row r="6" spans="1:19" x14ac:dyDescent="0.25">
      <c r="A6" s="106"/>
      <c r="B6" s="106"/>
      <c r="C6" s="106"/>
      <c r="D6" s="106"/>
      <c r="E6" s="106"/>
      <c r="F6" s="106"/>
      <c r="G6" s="106"/>
      <c r="H6" s="106"/>
      <c r="I6" s="106"/>
      <c r="J6" s="106"/>
    </row>
    <row r="7" spans="1:19" ht="18" customHeight="1" x14ac:dyDescent="0.25">
      <c r="A7" s="302" t="s">
        <v>210</v>
      </c>
      <c r="B7" s="302"/>
      <c r="C7" s="302"/>
      <c r="D7" s="302"/>
      <c r="E7" s="302"/>
      <c r="F7" s="302"/>
      <c r="G7" s="302"/>
      <c r="H7" s="302"/>
      <c r="I7" s="302"/>
      <c r="J7" s="302"/>
      <c r="K7" s="302"/>
    </row>
    <row r="8" spans="1:19" ht="18" thickBot="1" x14ac:dyDescent="0.3">
      <c r="A8" s="304"/>
      <c r="B8" s="305"/>
      <c r="C8" s="305"/>
      <c r="D8" s="305"/>
      <c r="E8" s="305"/>
      <c r="F8" s="305"/>
      <c r="G8" s="305"/>
      <c r="H8" s="305"/>
      <c r="I8" s="305"/>
      <c r="J8" s="305"/>
    </row>
    <row r="9" spans="1:19" ht="22.2" customHeight="1" x14ac:dyDescent="0.25">
      <c r="A9" s="310" t="s">
        <v>131</v>
      </c>
      <c r="B9" s="306" t="s">
        <v>132</v>
      </c>
      <c r="C9" s="308" t="s">
        <v>124</v>
      </c>
      <c r="D9" s="298" t="s">
        <v>229</v>
      </c>
      <c r="E9" s="298" t="s">
        <v>183</v>
      </c>
      <c r="F9" s="298" t="s">
        <v>226</v>
      </c>
      <c r="G9" s="298" t="s">
        <v>213</v>
      </c>
      <c r="H9" s="298" t="s">
        <v>213</v>
      </c>
      <c r="I9" s="298" t="s">
        <v>213</v>
      </c>
      <c r="J9" s="298" t="s">
        <v>213</v>
      </c>
      <c r="K9" s="298" t="s">
        <v>215</v>
      </c>
      <c r="R9" s="213"/>
    </row>
    <row r="10" spans="1:19" ht="22.2" customHeight="1" thickBot="1" x14ac:dyDescent="0.3">
      <c r="A10" s="311"/>
      <c r="B10" s="307"/>
      <c r="C10" s="309"/>
      <c r="D10" s="299"/>
      <c r="E10" s="299"/>
      <c r="F10" s="299"/>
      <c r="G10" s="299"/>
      <c r="H10" s="299"/>
      <c r="I10" s="299"/>
      <c r="J10" s="299"/>
      <c r="K10" s="299"/>
      <c r="R10" s="213"/>
    </row>
    <row r="11" spans="1:19" ht="15.6" customHeight="1" thickBot="1" x14ac:dyDescent="0.3">
      <c r="A11" s="65">
        <v>1</v>
      </c>
      <c r="B11" s="66">
        <v>2</v>
      </c>
      <c r="C11" s="66">
        <v>3</v>
      </c>
      <c r="D11" s="66">
        <v>4</v>
      </c>
      <c r="E11" s="66">
        <v>5</v>
      </c>
      <c r="F11" s="66">
        <v>6</v>
      </c>
      <c r="G11" s="66">
        <v>7</v>
      </c>
      <c r="H11" s="66">
        <v>8</v>
      </c>
      <c r="I11" s="66">
        <v>9</v>
      </c>
      <c r="J11" s="66">
        <v>10</v>
      </c>
      <c r="K11" s="66">
        <v>7</v>
      </c>
      <c r="O11" s="213"/>
      <c r="R11" s="213"/>
    </row>
    <row r="12" spans="1:19" x14ac:dyDescent="0.25">
      <c r="A12" s="300">
        <v>6</v>
      </c>
      <c r="B12" s="301"/>
      <c r="C12" s="107" t="s">
        <v>23</v>
      </c>
      <c r="D12" s="108">
        <f>+D13+D14+D15+D16+D17+D18</f>
        <v>13379800</v>
      </c>
      <c r="E12" s="108">
        <f>+F12-D12</f>
        <v>-605500</v>
      </c>
      <c r="F12" s="108">
        <f>+F13+F14+F15+F16+F17+F18</f>
        <v>12774300</v>
      </c>
      <c r="G12" s="108">
        <f t="shared" ref="G12:J12" si="0">+G13+G14+G15+G16+G17+G18</f>
        <v>0</v>
      </c>
      <c r="H12" s="108">
        <f t="shared" si="0"/>
        <v>0</v>
      </c>
      <c r="I12" s="108">
        <f t="shared" si="0"/>
        <v>0</v>
      </c>
      <c r="J12" s="108">
        <f t="shared" si="0"/>
        <v>0</v>
      </c>
      <c r="K12" s="108">
        <f>F12/D12*100</f>
        <v>95.474521293292867</v>
      </c>
      <c r="O12" s="213"/>
      <c r="R12" s="213"/>
    </row>
    <row r="13" spans="1:19" ht="26.4" x14ac:dyDescent="0.25">
      <c r="A13" s="110"/>
      <c r="B13" s="111">
        <v>63</v>
      </c>
      <c r="C13" s="112" t="s">
        <v>27</v>
      </c>
      <c r="D13" s="113">
        <v>1330100</v>
      </c>
      <c r="E13" s="122">
        <f t="shared" ref="E13:E24" si="1">+F13-D13</f>
        <v>-76500</v>
      </c>
      <c r="F13" s="113">
        <v>1253600</v>
      </c>
      <c r="G13" s="113"/>
      <c r="H13" s="113"/>
      <c r="I13" s="113"/>
      <c r="J13" s="113"/>
      <c r="K13" s="113">
        <f>F13/D13*100</f>
        <v>94.248552740395468</v>
      </c>
      <c r="L13" s="11"/>
      <c r="O13" s="213"/>
      <c r="R13" s="213"/>
      <c r="S13" s="11"/>
    </row>
    <row r="14" spans="1:19" x14ac:dyDescent="0.25">
      <c r="A14" s="110"/>
      <c r="B14" s="111">
        <v>64</v>
      </c>
      <c r="C14" s="112" t="s">
        <v>28</v>
      </c>
      <c r="D14" s="113">
        <v>2600</v>
      </c>
      <c r="E14" s="122">
        <f t="shared" si="1"/>
        <v>5200</v>
      </c>
      <c r="F14" s="113">
        <v>7800</v>
      </c>
      <c r="G14" s="113"/>
      <c r="H14" s="113"/>
      <c r="I14" s="113"/>
      <c r="J14" s="113"/>
      <c r="K14" s="113">
        <f t="shared" ref="K14:K18" si="2">F14/D14*100</f>
        <v>300</v>
      </c>
      <c r="L14" s="11"/>
      <c r="O14" s="213"/>
      <c r="R14" s="213"/>
      <c r="S14" s="11"/>
    </row>
    <row r="15" spans="1:19" ht="26.4" x14ac:dyDescent="0.25">
      <c r="A15" s="110"/>
      <c r="B15" s="111">
        <v>65</v>
      </c>
      <c r="C15" s="112" t="s">
        <v>104</v>
      </c>
      <c r="D15" s="113">
        <v>184900</v>
      </c>
      <c r="E15" s="122">
        <f t="shared" si="1"/>
        <v>-17700</v>
      </c>
      <c r="F15" s="113">
        <v>167200</v>
      </c>
      <c r="G15" s="113"/>
      <c r="H15" s="113"/>
      <c r="I15" s="113"/>
      <c r="J15" s="113"/>
      <c r="K15" s="113">
        <f t="shared" si="2"/>
        <v>90.427257977285009</v>
      </c>
      <c r="L15" s="11"/>
      <c r="O15" s="213"/>
      <c r="R15" s="213"/>
      <c r="S15" s="11"/>
    </row>
    <row r="16" spans="1:19" ht="26.4" x14ac:dyDescent="0.25">
      <c r="A16" s="110"/>
      <c r="B16" s="111">
        <v>66</v>
      </c>
      <c r="C16" s="112" t="s">
        <v>105</v>
      </c>
      <c r="D16" s="113">
        <v>1077750</v>
      </c>
      <c r="E16" s="122">
        <f t="shared" si="1"/>
        <v>41000</v>
      </c>
      <c r="F16" s="113">
        <v>1118750</v>
      </c>
      <c r="G16" s="113"/>
      <c r="H16" s="113"/>
      <c r="I16" s="113"/>
      <c r="J16" s="113"/>
      <c r="K16" s="113">
        <f t="shared" si="2"/>
        <v>103.80422175829274</v>
      </c>
      <c r="L16" s="11"/>
      <c r="O16" s="213"/>
      <c r="R16" s="213"/>
      <c r="S16" s="11"/>
    </row>
    <row r="17" spans="1:19" ht="26.4" x14ac:dyDescent="0.25">
      <c r="A17" s="110"/>
      <c r="B17" s="111">
        <v>67</v>
      </c>
      <c r="C17" s="112" t="s">
        <v>29</v>
      </c>
      <c r="D17" s="113">
        <v>10780950</v>
      </c>
      <c r="E17" s="122">
        <f t="shared" si="1"/>
        <v>-570000</v>
      </c>
      <c r="F17" s="113">
        <v>10210950</v>
      </c>
      <c r="G17" s="113"/>
      <c r="H17" s="113"/>
      <c r="I17" s="113"/>
      <c r="J17" s="113"/>
      <c r="K17" s="113">
        <f t="shared" si="2"/>
        <v>94.712896358855204</v>
      </c>
      <c r="L17" s="11"/>
      <c r="O17" s="213"/>
      <c r="R17" s="213"/>
      <c r="S17" s="11"/>
    </row>
    <row r="18" spans="1:19" ht="30.75" customHeight="1" x14ac:dyDescent="0.25">
      <c r="A18" s="110"/>
      <c r="B18" s="111">
        <v>68</v>
      </c>
      <c r="C18" s="112" t="s">
        <v>30</v>
      </c>
      <c r="D18" s="113">
        <v>3500</v>
      </c>
      <c r="E18" s="122">
        <f t="shared" si="1"/>
        <v>12500</v>
      </c>
      <c r="F18" s="113">
        <v>16000</v>
      </c>
      <c r="G18" s="113"/>
      <c r="H18" s="113"/>
      <c r="I18" s="113"/>
      <c r="J18" s="113"/>
      <c r="K18" s="113">
        <f t="shared" si="2"/>
        <v>457.14285714285711</v>
      </c>
      <c r="L18" s="11"/>
      <c r="O18" s="213"/>
      <c r="R18" s="213"/>
    </row>
    <row r="19" spans="1:19" ht="26.4" x14ac:dyDescent="0.25">
      <c r="A19" s="292">
        <v>7</v>
      </c>
      <c r="B19" s="293"/>
      <c r="C19" s="112" t="s">
        <v>31</v>
      </c>
      <c r="D19" s="115">
        <v>329000</v>
      </c>
      <c r="E19" s="108">
        <f t="shared" si="1"/>
        <v>-327000</v>
      </c>
      <c r="F19" s="115">
        <f t="shared" ref="F19:J19" si="3">+F20+F21</f>
        <v>2000</v>
      </c>
      <c r="G19" s="115">
        <f t="shared" si="3"/>
        <v>0</v>
      </c>
      <c r="H19" s="115">
        <f t="shared" si="3"/>
        <v>0</v>
      </c>
      <c r="I19" s="115">
        <f t="shared" si="3"/>
        <v>0</v>
      </c>
      <c r="J19" s="115">
        <f t="shared" si="3"/>
        <v>0</v>
      </c>
      <c r="K19" s="115">
        <f>F19/D19*100</f>
        <v>0.60790273556231</v>
      </c>
      <c r="L19" s="11"/>
      <c r="O19" s="11"/>
      <c r="R19" s="11"/>
    </row>
    <row r="20" spans="1:19" ht="26.4" x14ac:dyDescent="0.25">
      <c r="A20" s="110"/>
      <c r="B20" s="111">
        <v>71</v>
      </c>
      <c r="C20" s="112" t="s">
        <v>186</v>
      </c>
      <c r="D20" s="113">
        <v>327000</v>
      </c>
      <c r="E20" s="122">
        <f t="shared" si="1"/>
        <v>-327000</v>
      </c>
      <c r="F20" s="113">
        <v>0</v>
      </c>
      <c r="G20" s="113"/>
      <c r="H20" s="113"/>
      <c r="I20" s="113"/>
      <c r="J20" s="113"/>
      <c r="K20" s="113">
        <v>0</v>
      </c>
      <c r="L20" s="11"/>
    </row>
    <row r="21" spans="1:19" ht="26.4" x14ac:dyDescent="0.25">
      <c r="A21" s="110"/>
      <c r="B21" s="111">
        <v>72</v>
      </c>
      <c r="C21" s="112" t="s">
        <v>32</v>
      </c>
      <c r="D21" s="113">
        <v>2000</v>
      </c>
      <c r="E21" s="122">
        <f t="shared" si="1"/>
        <v>0</v>
      </c>
      <c r="F21" s="113">
        <v>2000</v>
      </c>
      <c r="G21" s="113"/>
      <c r="H21" s="113"/>
      <c r="I21" s="113"/>
      <c r="J21" s="113"/>
      <c r="K21" s="113">
        <f>F21/D21*100</f>
        <v>100</v>
      </c>
      <c r="L21" s="11"/>
      <c r="O21" s="11"/>
      <c r="S21" s="11"/>
    </row>
    <row r="22" spans="1:19" x14ac:dyDescent="0.25">
      <c r="A22" s="292">
        <v>9</v>
      </c>
      <c r="B22" s="303"/>
      <c r="C22" s="237"/>
      <c r="D22" s="226">
        <v>233000</v>
      </c>
      <c r="E22" s="148">
        <f t="shared" si="1"/>
        <v>0</v>
      </c>
      <c r="F22" s="226">
        <v>233000</v>
      </c>
      <c r="G22" s="226"/>
      <c r="H22" s="226"/>
      <c r="I22" s="226"/>
      <c r="J22" s="226"/>
      <c r="K22" s="226">
        <f>F22/D22*100</f>
        <v>100</v>
      </c>
      <c r="L22" s="11"/>
      <c r="O22" s="11"/>
      <c r="S22" s="11"/>
    </row>
    <row r="23" spans="1:19" x14ac:dyDescent="0.25">
      <c r="A23" s="236"/>
      <c r="B23" s="238">
        <v>92</v>
      </c>
      <c r="C23" s="237" t="s">
        <v>249</v>
      </c>
      <c r="D23" s="142">
        <v>233000</v>
      </c>
      <c r="E23" s="113">
        <f t="shared" si="1"/>
        <v>0</v>
      </c>
      <c r="F23" s="142">
        <v>233000</v>
      </c>
      <c r="G23" s="142"/>
      <c r="H23" s="142"/>
      <c r="I23" s="142"/>
      <c r="J23" s="142"/>
      <c r="K23" s="142">
        <f>F23/D23*100</f>
        <v>100</v>
      </c>
      <c r="L23" s="11"/>
      <c r="O23" s="11"/>
      <c r="S23" s="11"/>
    </row>
    <row r="24" spans="1:19" ht="18" thickBot="1" x14ac:dyDescent="0.3">
      <c r="A24" s="281" t="s">
        <v>107</v>
      </c>
      <c r="B24" s="282"/>
      <c r="C24" s="283"/>
      <c r="D24" s="116">
        <f>(D12+D19-D22)</f>
        <v>13475800</v>
      </c>
      <c r="E24" s="159">
        <f t="shared" si="1"/>
        <v>-932500</v>
      </c>
      <c r="F24" s="116">
        <f>(F12+F19-F22)</f>
        <v>12543300</v>
      </c>
      <c r="G24" s="116">
        <f t="shared" ref="G24:J24" si="4">G12+G19</f>
        <v>0</v>
      </c>
      <c r="H24" s="116">
        <f t="shared" si="4"/>
        <v>0</v>
      </c>
      <c r="I24" s="116">
        <f t="shared" si="4"/>
        <v>0</v>
      </c>
      <c r="J24" s="116">
        <f t="shared" si="4"/>
        <v>0</v>
      </c>
      <c r="K24" s="116">
        <f>F24/D24*100</f>
        <v>93.08018818919841</v>
      </c>
    </row>
    <row r="25" spans="1:19" ht="51.6" customHeight="1" x14ac:dyDescent="0.25">
      <c r="A25" s="12"/>
      <c r="B25" s="12"/>
      <c r="C25" s="12"/>
      <c r="D25" s="62"/>
      <c r="E25" s="62"/>
      <c r="F25" s="62"/>
      <c r="G25" s="62"/>
      <c r="H25" s="12"/>
      <c r="I25" s="62"/>
      <c r="J25" s="12"/>
      <c r="L25" s="11"/>
    </row>
    <row r="26" spans="1:19" ht="17.399999999999999" customHeight="1" x14ac:dyDescent="0.25">
      <c r="A26" s="302" t="s">
        <v>209</v>
      </c>
      <c r="B26" s="302"/>
      <c r="C26" s="302"/>
      <c r="D26" s="302"/>
      <c r="E26" s="302"/>
      <c r="F26" s="302"/>
      <c r="G26" s="302"/>
      <c r="H26" s="302"/>
      <c r="I26" s="302"/>
      <c r="J26" s="302"/>
      <c r="K26" s="302"/>
    </row>
    <row r="27" spans="1:19" ht="17.399999999999999" customHeight="1" thickBot="1" x14ac:dyDescent="0.3">
      <c r="A27" s="12"/>
      <c r="B27" s="12"/>
      <c r="C27" s="12"/>
      <c r="D27" s="12"/>
      <c r="E27" s="12"/>
      <c r="F27" s="12"/>
      <c r="G27" s="12"/>
      <c r="H27" s="12"/>
      <c r="I27" s="12"/>
      <c r="J27" s="12"/>
    </row>
    <row r="28" spans="1:19" ht="22.2" customHeight="1" x14ac:dyDescent="0.25">
      <c r="A28" s="284" t="s">
        <v>131</v>
      </c>
      <c r="B28" s="286" t="s">
        <v>132</v>
      </c>
      <c r="C28" s="288" t="s">
        <v>124</v>
      </c>
      <c r="D28" s="298" t="s">
        <v>229</v>
      </c>
      <c r="E28" s="298" t="s">
        <v>183</v>
      </c>
      <c r="F28" s="298" t="s">
        <v>226</v>
      </c>
      <c r="G28" s="298" t="s">
        <v>183</v>
      </c>
      <c r="H28" s="298" t="s">
        <v>184</v>
      </c>
      <c r="I28" s="294" t="s">
        <v>183</v>
      </c>
      <c r="J28" s="296" t="s">
        <v>193</v>
      </c>
      <c r="K28" s="298" t="s">
        <v>215</v>
      </c>
    </row>
    <row r="29" spans="1:19" ht="22.2" customHeight="1" thickBot="1" x14ac:dyDescent="0.3">
      <c r="A29" s="285"/>
      <c r="B29" s="287"/>
      <c r="C29" s="289"/>
      <c r="D29" s="299"/>
      <c r="E29" s="299"/>
      <c r="F29" s="299"/>
      <c r="G29" s="299"/>
      <c r="H29" s="299"/>
      <c r="I29" s="295"/>
      <c r="J29" s="297"/>
      <c r="K29" s="299"/>
    </row>
    <row r="30" spans="1:19" ht="15" customHeight="1" thickBot="1" x14ac:dyDescent="0.3">
      <c r="A30" s="65">
        <v>1</v>
      </c>
      <c r="B30" s="66">
        <v>2</v>
      </c>
      <c r="C30" s="66">
        <v>3</v>
      </c>
      <c r="D30" s="66">
        <v>4</v>
      </c>
      <c r="E30" s="66">
        <v>5</v>
      </c>
      <c r="F30" s="66">
        <v>6</v>
      </c>
      <c r="G30" s="66">
        <v>7</v>
      </c>
      <c r="H30" s="74">
        <v>8</v>
      </c>
      <c r="I30" s="73">
        <v>9</v>
      </c>
      <c r="J30" s="67">
        <v>10</v>
      </c>
      <c r="K30" s="66">
        <v>7</v>
      </c>
    </row>
    <row r="31" spans="1:19" x14ac:dyDescent="0.25">
      <c r="A31" s="300">
        <v>3</v>
      </c>
      <c r="B31" s="301"/>
      <c r="C31" s="107" t="s">
        <v>217</v>
      </c>
      <c r="D31" s="108">
        <f t="shared" ref="D31:J31" si="5">SUM(D32:D37)</f>
        <v>11725310.300000001</v>
      </c>
      <c r="E31" s="108">
        <f>+F31-D31</f>
        <v>-677340</v>
      </c>
      <c r="F31" s="108">
        <v>11047970.300000001</v>
      </c>
      <c r="G31" s="122">
        <f>+H31-F31</f>
        <v>-2975101.7100000009</v>
      </c>
      <c r="H31" s="108">
        <f t="shared" si="5"/>
        <v>8072868.5899999999</v>
      </c>
      <c r="I31" s="122">
        <f>+J31-H31</f>
        <v>760120.22000000067</v>
      </c>
      <c r="J31" s="109">
        <f t="shared" si="5"/>
        <v>8832988.8100000005</v>
      </c>
      <c r="K31" s="108">
        <f>F31/D31*100</f>
        <v>94.223265886617952</v>
      </c>
    </row>
    <row r="32" spans="1:19" x14ac:dyDescent="0.25">
      <c r="A32" s="110"/>
      <c r="B32" s="111">
        <v>31</v>
      </c>
      <c r="C32" s="112" t="s">
        <v>0</v>
      </c>
      <c r="D32" s="113">
        <v>9034871.2400000002</v>
      </c>
      <c r="E32" s="122">
        <f t="shared" ref="E32:E44" si="6">+F32-D32</f>
        <v>-455000</v>
      </c>
      <c r="F32" s="113">
        <v>8579871.2400000002</v>
      </c>
      <c r="G32" s="122">
        <f t="shared" ref="G32:G44" si="7">+H32-F32</f>
        <v>-2989962.8200000003</v>
      </c>
      <c r="H32" s="113">
        <v>5589908.4199999999</v>
      </c>
      <c r="I32" s="122">
        <f t="shared" ref="I32:I44" si="8">+J32-H32</f>
        <v>669209.5</v>
      </c>
      <c r="J32" s="114">
        <v>6259117.9199999999</v>
      </c>
      <c r="K32" s="113">
        <f>F32/D32*100</f>
        <v>94.963957007095104</v>
      </c>
    </row>
    <row r="33" spans="1:13" x14ac:dyDescent="0.25">
      <c r="A33" s="118"/>
      <c r="B33" s="111">
        <v>32</v>
      </c>
      <c r="C33" s="112" t="s">
        <v>2</v>
      </c>
      <c r="D33" s="113">
        <v>2674439.06</v>
      </c>
      <c r="E33" s="122">
        <f t="shared" si="6"/>
        <v>-220840</v>
      </c>
      <c r="F33" s="113">
        <v>2453599.06</v>
      </c>
      <c r="G33" s="122">
        <f t="shared" si="7"/>
        <v>11361.10999999987</v>
      </c>
      <c r="H33" s="113">
        <v>2464960.17</v>
      </c>
      <c r="I33" s="122">
        <f t="shared" si="8"/>
        <v>88810.720000000205</v>
      </c>
      <c r="J33" s="114">
        <v>2553770.89</v>
      </c>
      <c r="K33" s="113">
        <f t="shared" ref="K33:K37" si="9">F33/D33*100</f>
        <v>91.742567504978041</v>
      </c>
    </row>
    <row r="34" spans="1:13" x14ac:dyDescent="0.25">
      <c r="A34" s="119"/>
      <c r="B34" s="111">
        <v>34</v>
      </c>
      <c r="C34" s="112" t="s">
        <v>34</v>
      </c>
      <c r="D34" s="113">
        <v>15000</v>
      </c>
      <c r="E34" s="122">
        <f t="shared" si="6"/>
        <v>-2000</v>
      </c>
      <c r="F34" s="113">
        <v>13000</v>
      </c>
      <c r="G34" s="122">
        <f t="shared" si="7"/>
        <v>4400</v>
      </c>
      <c r="H34" s="113">
        <v>17400</v>
      </c>
      <c r="I34" s="122">
        <f t="shared" si="8"/>
        <v>100</v>
      </c>
      <c r="J34" s="114">
        <v>17500</v>
      </c>
      <c r="K34" s="113">
        <f t="shared" si="9"/>
        <v>86.666666666666671</v>
      </c>
    </row>
    <row r="35" spans="1:13" ht="26.4" x14ac:dyDescent="0.25">
      <c r="A35" s="119"/>
      <c r="B35" s="111">
        <v>36</v>
      </c>
      <c r="C35" s="112" t="s">
        <v>38</v>
      </c>
      <c r="D35" s="113">
        <v>0</v>
      </c>
      <c r="E35" s="122">
        <f t="shared" si="6"/>
        <v>0</v>
      </c>
      <c r="F35" s="113">
        <v>0</v>
      </c>
      <c r="G35" s="122">
        <f t="shared" si="7"/>
        <v>0</v>
      </c>
      <c r="H35" s="113">
        <v>0</v>
      </c>
      <c r="I35" s="122">
        <f t="shared" si="8"/>
        <v>0</v>
      </c>
      <c r="J35" s="114">
        <v>0</v>
      </c>
      <c r="K35" s="136" t="s">
        <v>216</v>
      </c>
    </row>
    <row r="36" spans="1:13" ht="26.4" x14ac:dyDescent="0.25">
      <c r="A36" s="119"/>
      <c r="B36" s="111">
        <v>37</v>
      </c>
      <c r="C36" s="112" t="s">
        <v>17</v>
      </c>
      <c r="D36" s="113">
        <v>0</v>
      </c>
      <c r="E36" s="122">
        <f t="shared" si="6"/>
        <v>0</v>
      </c>
      <c r="F36" s="113">
        <v>0</v>
      </c>
      <c r="G36" s="122">
        <f t="shared" si="7"/>
        <v>0</v>
      </c>
      <c r="H36" s="113">
        <v>0</v>
      </c>
      <c r="I36" s="122">
        <f t="shared" si="8"/>
        <v>0</v>
      </c>
      <c r="J36" s="114">
        <v>0</v>
      </c>
      <c r="K36" s="136" t="s">
        <v>216</v>
      </c>
    </row>
    <row r="37" spans="1:13" x14ac:dyDescent="0.25">
      <c r="A37" s="119"/>
      <c r="B37" s="111">
        <v>38</v>
      </c>
      <c r="C37" s="112" t="s">
        <v>10</v>
      </c>
      <c r="D37" s="113">
        <v>1000</v>
      </c>
      <c r="E37" s="122">
        <f t="shared" si="6"/>
        <v>500</v>
      </c>
      <c r="F37" s="113">
        <v>1500</v>
      </c>
      <c r="G37" s="122">
        <f t="shared" si="7"/>
        <v>-900</v>
      </c>
      <c r="H37" s="113">
        <v>600</v>
      </c>
      <c r="I37" s="122">
        <f t="shared" si="8"/>
        <v>2000</v>
      </c>
      <c r="J37" s="114">
        <v>2600</v>
      </c>
      <c r="K37" s="113">
        <f t="shared" si="9"/>
        <v>150</v>
      </c>
    </row>
    <row r="38" spans="1:13" ht="26.4" x14ac:dyDescent="0.25">
      <c r="A38" s="292">
        <v>4</v>
      </c>
      <c r="B38" s="293"/>
      <c r="C38" s="112" t="s">
        <v>35</v>
      </c>
      <c r="D38" s="115">
        <f>SUM(D39:D41)</f>
        <v>1550247.29</v>
      </c>
      <c r="E38" s="108">
        <f t="shared" si="6"/>
        <v>-186095.59000000008</v>
      </c>
      <c r="F38" s="115">
        <f>SUM(F39:F41)</f>
        <v>1364151.7</v>
      </c>
      <c r="G38" s="122">
        <f t="shared" si="7"/>
        <v>450236.34000000008</v>
      </c>
      <c r="H38" s="115">
        <f>SUM(H39:H41)</f>
        <v>1814388.04</v>
      </c>
      <c r="I38" s="122">
        <f t="shared" si="8"/>
        <v>-251154.63000000012</v>
      </c>
      <c r="J38" s="120">
        <f>SUM(J39:J41)</f>
        <v>1563233.41</v>
      </c>
      <c r="K38" s="115">
        <f>F38/D38*100</f>
        <v>87.995748084810387</v>
      </c>
    </row>
    <row r="39" spans="1:13" ht="26.4" x14ac:dyDescent="0.25">
      <c r="A39" s="119"/>
      <c r="B39" s="111">
        <v>41</v>
      </c>
      <c r="C39" s="112" t="s">
        <v>97</v>
      </c>
      <c r="D39" s="113">
        <v>31667.59</v>
      </c>
      <c r="E39" s="122">
        <f t="shared" si="6"/>
        <v>-23667.59</v>
      </c>
      <c r="F39" s="113">
        <v>8000</v>
      </c>
      <c r="G39" s="122">
        <f t="shared" si="7"/>
        <v>23000</v>
      </c>
      <c r="H39" s="113">
        <v>31000</v>
      </c>
      <c r="I39" s="122">
        <f t="shared" si="8"/>
        <v>38105.979999999996</v>
      </c>
      <c r="J39" s="114">
        <v>69105.98</v>
      </c>
      <c r="K39" s="113">
        <f>F39/D39*100</f>
        <v>25.262421295715903</v>
      </c>
    </row>
    <row r="40" spans="1:13" x14ac:dyDescent="0.25">
      <c r="A40" s="119"/>
      <c r="B40" s="111">
        <v>42</v>
      </c>
      <c r="C40" s="112" t="s">
        <v>98</v>
      </c>
      <c r="D40" s="113">
        <v>230500</v>
      </c>
      <c r="E40" s="122">
        <f t="shared" si="6"/>
        <v>51000</v>
      </c>
      <c r="F40" s="113">
        <v>281500</v>
      </c>
      <c r="G40" s="122">
        <f t="shared" si="7"/>
        <v>-9703.3299999999581</v>
      </c>
      <c r="H40" s="113">
        <v>271796.67000000004</v>
      </c>
      <c r="I40" s="122">
        <f t="shared" si="8"/>
        <v>-11511.370000000054</v>
      </c>
      <c r="J40" s="114">
        <v>260285.3</v>
      </c>
      <c r="K40" s="113">
        <f t="shared" ref="K40:K43" si="10">F40/D40*100</f>
        <v>122.12581344902387</v>
      </c>
    </row>
    <row r="41" spans="1:13" ht="30" customHeight="1" x14ac:dyDescent="0.25">
      <c r="A41" s="119"/>
      <c r="B41" s="111">
        <v>45</v>
      </c>
      <c r="C41" s="112" t="s">
        <v>180</v>
      </c>
      <c r="D41" s="113">
        <v>1288079.7</v>
      </c>
      <c r="E41" s="122">
        <f t="shared" si="6"/>
        <v>-213428</v>
      </c>
      <c r="F41" s="113">
        <v>1074651.7</v>
      </c>
      <c r="G41" s="122">
        <f t="shared" si="7"/>
        <v>436939.67000000016</v>
      </c>
      <c r="H41" s="113">
        <v>1511591.37</v>
      </c>
      <c r="I41" s="122">
        <f t="shared" si="8"/>
        <v>-277749.24000000022</v>
      </c>
      <c r="J41" s="114">
        <v>1233842.1299999999</v>
      </c>
      <c r="K41" s="113">
        <f t="shared" si="10"/>
        <v>83.430528405967436</v>
      </c>
    </row>
    <row r="42" spans="1:13" ht="30" customHeight="1" x14ac:dyDescent="0.25">
      <c r="A42" s="225">
        <v>5</v>
      </c>
      <c r="B42" s="222"/>
      <c r="C42" s="223" t="s">
        <v>247</v>
      </c>
      <c r="D42" s="226">
        <v>133242.41</v>
      </c>
      <c r="E42" s="115">
        <f t="shared" si="6"/>
        <v>-2064.4100000000035</v>
      </c>
      <c r="F42" s="226">
        <v>131178</v>
      </c>
      <c r="G42" s="148"/>
      <c r="H42" s="226"/>
      <c r="I42" s="148"/>
      <c r="J42" s="227"/>
      <c r="K42" s="226">
        <f t="shared" si="10"/>
        <v>98.450635949920155</v>
      </c>
    </row>
    <row r="43" spans="1:13" ht="30" customHeight="1" x14ac:dyDescent="0.25">
      <c r="A43" s="139"/>
      <c r="B43" s="222">
        <v>54</v>
      </c>
      <c r="C43" s="223" t="s">
        <v>248</v>
      </c>
      <c r="D43" s="142">
        <v>133242.41</v>
      </c>
      <c r="E43" s="113">
        <f t="shared" si="6"/>
        <v>-2064.4100000000035</v>
      </c>
      <c r="F43" s="142">
        <v>131178</v>
      </c>
      <c r="G43" s="146"/>
      <c r="H43" s="142"/>
      <c r="I43" s="146"/>
      <c r="J43" s="224"/>
      <c r="K43" s="142">
        <f t="shared" si="10"/>
        <v>98.450635949920155</v>
      </c>
    </row>
    <row r="44" spans="1:13" ht="18" thickBot="1" x14ac:dyDescent="0.3">
      <c r="A44" s="290" t="s">
        <v>106</v>
      </c>
      <c r="B44" s="291"/>
      <c r="C44" s="291"/>
      <c r="D44" s="116">
        <f t="shared" ref="D44:J44" si="11">+D31+D38</f>
        <v>13275557.59</v>
      </c>
      <c r="E44" s="159">
        <f t="shared" si="6"/>
        <v>-732257.58999999985</v>
      </c>
      <c r="F44" s="116">
        <f>(F31+F38+F42)</f>
        <v>12543300</v>
      </c>
      <c r="G44" s="127">
        <f t="shared" si="7"/>
        <v>-2656043.370000001</v>
      </c>
      <c r="H44" s="116">
        <f t="shared" si="11"/>
        <v>9887256.629999999</v>
      </c>
      <c r="I44" s="127">
        <f t="shared" si="8"/>
        <v>508965.59000000171</v>
      </c>
      <c r="J44" s="117">
        <f t="shared" si="11"/>
        <v>10396222.220000001</v>
      </c>
      <c r="K44" s="116">
        <f>F44/D44*100</f>
        <v>94.484166973509403</v>
      </c>
      <c r="L44" s="11"/>
      <c r="M44" s="11"/>
    </row>
    <row r="45" spans="1:13" x14ac:dyDescent="0.25">
      <c r="A45" s="5"/>
      <c r="B45" s="5"/>
      <c r="C45" s="6"/>
      <c r="D45" s="10"/>
      <c r="E45" s="10"/>
      <c r="F45" s="10"/>
      <c r="G45" s="10"/>
      <c r="H45" s="6"/>
      <c r="I45" s="10"/>
      <c r="J45" s="6"/>
    </row>
    <row r="46" spans="1:13" ht="17.399999999999999" customHeight="1" x14ac:dyDescent="0.25">
      <c r="A46" s="5"/>
      <c r="B46" s="5"/>
      <c r="C46" s="6"/>
      <c r="D46" s="10"/>
      <c r="E46" s="10"/>
      <c r="F46" s="10"/>
      <c r="G46" s="10"/>
      <c r="H46" s="6"/>
      <c r="I46" s="10"/>
      <c r="J46" s="6"/>
    </row>
    <row r="47" spans="1:13" ht="17.399999999999999" customHeight="1" x14ac:dyDescent="0.25">
      <c r="A47" s="5"/>
      <c r="B47" s="5"/>
      <c r="C47" s="6"/>
      <c r="D47" s="10"/>
      <c r="E47" s="10"/>
      <c r="F47" s="10"/>
      <c r="G47" s="10"/>
      <c r="H47" s="6"/>
      <c r="I47" s="10"/>
      <c r="J47" s="6"/>
    </row>
    <row r="48" spans="1:13" ht="17.399999999999999" customHeight="1" x14ac:dyDescent="0.25">
      <c r="A48" s="5"/>
      <c r="B48" s="5"/>
      <c r="C48" s="6"/>
      <c r="D48" s="68" t="s">
        <v>252</v>
      </c>
      <c r="E48" s="68"/>
      <c r="F48" s="8"/>
      <c r="G48" s="8"/>
      <c r="H48" s="6"/>
      <c r="I48" s="8"/>
      <c r="J48" s="6"/>
    </row>
    <row r="49" spans="1:10" ht="17.399999999999999" customHeight="1" x14ac:dyDescent="0.25">
      <c r="A49" s="5"/>
      <c r="B49" s="5"/>
      <c r="C49" s="6"/>
      <c r="D49" s="68" t="s">
        <v>253</v>
      </c>
      <c r="E49" s="68"/>
      <c r="F49" s="8"/>
      <c r="G49" s="8"/>
      <c r="H49" s="6"/>
      <c r="I49" s="8"/>
      <c r="J49" s="6"/>
    </row>
    <row r="50" spans="1:10" x14ac:dyDescent="0.25">
      <c r="A50" s="5"/>
      <c r="B50" s="5"/>
      <c r="C50" s="6"/>
      <c r="D50" s="8"/>
      <c r="E50" s="8"/>
      <c r="F50" s="8"/>
      <c r="G50" s="8"/>
      <c r="H50" s="6"/>
      <c r="I50" s="8"/>
      <c r="J50" s="6"/>
    </row>
    <row r="51" spans="1:10" x14ac:dyDescent="0.25">
      <c r="A51" s="5"/>
      <c r="B51" s="5"/>
      <c r="C51" s="6"/>
      <c r="D51" s="8"/>
      <c r="E51" s="8"/>
      <c r="F51" s="8"/>
      <c r="G51" s="8"/>
      <c r="H51" s="6"/>
      <c r="I51" s="8"/>
      <c r="J51" s="6"/>
    </row>
    <row r="52" spans="1:10" x14ac:dyDescent="0.25">
      <c r="A52" s="5"/>
      <c r="B52" s="5"/>
      <c r="C52" s="6"/>
      <c r="D52" s="8"/>
      <c r="E52" s="8"/>
      <c r="F52" s="8"/>
      <c r="G52" s="8"/>
      <c r="H52" s="6"/>
      <c r="I52" s="8"/>
      <c r="J52" s="6"/>
    </row>
    <row r="53" spans="1:10" x14ac:dyDescent="0.25">
      <c r="A53" s="5"/>
      <c r="B53" s="5"/>
      <c r="C53" s="6"/>
      <c r="D53" s="8"/>
      <c r="E53" s="8"/>
      <c r="F53" s="8"/>
      <c r="G53" s="8"/>
      <c r="H53" s="6"/>
      <c r="I53" s="8"/>
      <c r="J53" s="6"/>
    </row>
    <row r="54" spans="1:10" x14ac:dyDescent="0.25">
      <c r="A54" s="5"/>
      <c r="B54" s="5"/>
      <c r="C54" s="6"/>
      <c r="D54" s="8"/>
      <c r="E54" s="8"/>
      <c r="F54" s="8"/>
      <c r="G54" s="8"/>
      <c r="H54" s="6"/>
      <c r="I54" s="8"/>
      <c r="J54" s="6"/>
    </row>
    <row r="55" spans="1:10" x14ac:dyDescent="0.25">
      <c r="A55" s="5"/>
      <c r="B55" s="5"/>
      <c r="C55" s="6"/>
      <c r="D55" s="8"/>
      <c r="E55" s="8"/>
      <c r="F55" s="8"/>
      <c r="G55" s="8"/>
      <c r="H55" s="6"/>
      <c r="I55" s="8"/>
      <c r="J55" s="6"/>
    </row>
    <row r="56" spans="1:10" x14ac:dyDescent="0.25">
      <c r="A56" s="5"/>
      <c r="B56" s="5"/>
      <c r="C56" s="6"/>
      <c r="D56" s="8"/>
      <c r="E56" s="8"/>
      <c r="F56" s="8"/>
      <c r="G56" s="8"/>
      <c r="H56" s="6"/>
      <c r="I56" s="8"/>
      <c r="J56" s="6"/>
    </row>
    <row r="57" spans="1:10" x14ac:dyDescent="0.25">
      <c r="A57" s="5"/>
      <c r="B57" s="5"/>
      <c r="C57" s="6"/>
      <c r="D57" s="8"/>
      <c r="E57" s="8"/>
      <c r="F57" s="8"/>
      <c r="G57" s="8"/>
      <c r="H57" s="6"/>
      <c r="I57" s="8"/>
      <c r="J57" s="6"/>
    </row>
    <row r="58" spans="1:10" x14ac:dyDescent="0.25">
      <c r="A58" s="5"/>
      <c r="B58" s="5"/>
      <c r="C58" s="6"/>
      <c r="D58" s="8"/>
      <c r="E58" s="8"/>
      <c r="F58" s="8"/>
      <c r="G58" s="8"/>
      <c r="H58" s="6"/>
      <c r="I58" s="8"/>
      <c r="J58" s="6"/>
    </row>
    <row r="59" spans="1:10" x14ac:dyDescent="0.25">
      <c r="A59" s="5"/>
      <c r="B59" s="5"/>
      <c r="C59" s="6"/>
      <c r="D59" s="8"/>
      <c r="E59" s="8"/>
      <c r="F59" s="8"/>
      <c r="G59" s="8"/>
      <c r="H59" s="6"/>
      <c r="I59" s="8"/>
      <c r="J59" s="6"/>
    </row>
    <row r="60" spans="1:10" x14ac:dyDescent="0.25">
      <c r="A60" s="5"/>
      <c r="B60" s="5"/>
      <c r="C60" s="6"/>
      <c r="D60" s="8"/>
      <c r="E60" s="8"/>
      <c r="F60" s="8"/>
      <c r="G60" s="8"/>
      <c r="H60" s="6"/>
      <c r="I60" s="8"/>
      <c r="J60" s="6"/>
    </row>
    <row r="61" spans="1:10" x14ac:dyDescent="0.25">
      <c r="A61" s="5"/>
      <c r="B61" s="5"/>
      <c r="C61" s="6"/>
      <c r="D61" s="8"/>
      <c r="E61" s="8"/>
      <c r="F61" s="8"/>
      <c r="G61" s="8"/>
      <c r="H61" s="6"/>
      <c r="I61" s="8"/>
      <c r="J61" s="6"/>
    </row>
    <row r="62" spans="1:10" x14ac:dyDescent="0.25">
      <c r="A62" s="5"/>
      <c r="B62" s="5"/>
      <c r="C62" s="6"/>
      <c r="D62" s="8"/>
      <c r="E62" s="8"/>
      <c r="F62" s="8"/>
      <c r="G62" s="8"/>
      <c r="H62" s="6"/>
      <c r="I62" s="8"/>
      <c r="J62" s="6"/>
    </row>
    <row r="63" spans="1:10" x14ac:dyDescent="0.25">
      <c r="A63" s="5"/>
      <c r="B63" s="5"/>
      <c r="C63" s="6"/>
      <c r="D63" s="8"/>
      <c r="E63" s="8"/>
      <c r="F63" s="8"/>
      <c r="G63" s="8"/>
      <c r="H63" s="6"/>
      <c r="I63" s="8"/>
      <c r="J63" s="6"/>
    </row>
    <row r="64" spans="1:10" x14ac:dyDescent="0.25">
      <c r="A64" s="5"/>
      <c r="B64" s="5"/>
      <c r="C64" s="6"/>
      <c r="D64" s="8"/>
      <c r="E64" s="8"/>
      <c r="F64" s="8"/>
      <c r="G64" s="8"/>
      <c r="H64" s="6"/>
      <c r="I64" s="8"/>
      <c r="J64" s="6"/>
    </row>
    <row r="65" spans="1:10" x14ac:dyDescent="0.25">
      <c r="A65" s="5"/>
      <c r="B65" s="5"/>
      <c r="C65" s="6"/>
      <c r="D65" s="8"/>
      <c r="E65" s="8"/>
      <c r="F65" s="8"/>
      <c r="G65" s="8"/>
      <c r="H65" s="6"/>
      <c r="I65" s="8"/>
      <c r="J65" s="6"/>
    </row>
    <row r="66" spans="1:10" x14ac:dyDescent="0.25">
      <c r="A66" s="5"/>
      <c r="B66" s="5"/>
      <c r="C66" s="6"/>
      <c r="D66" s="8"/>
      <c r="E66" s="8"/>
      <c r="F66" s="8"/>
      <c r="G66" s="8"/>
      <c r="H66" s="6"/>
      <c r="I66" s="8"/>
      <c r="J66" s="6"/>
    </row>
    <row r="67" spans="1:10" x14ac:dyDescent="0.25">
      <c r="A67" s="5"/>
      <c r="B67" s="5"/>
      <c r="C67" s="6"/>
      <c r="D67" s="8"/>
      <c r="E67" s="8"/>
      <c r="F67" s="8"/>
      <c r="G67" s="8"/>
      <c r="H67" s="6"/>
      <c r="I67" s="8"/>
      <c r="J67" s="6"/>
    </row>
    <row r="68" spans="1:10" x14ac:dyDescent="0.25">
      <c r="A68" s="5"/>
      <c r="B68" s="5"/>
      <c r="C68" s="6"/>
      <c r="D68" s="8"/>
      <c r="E68" s="8"/>
      <c r="F68" s="8"/>
      <c r="G68" s="8"/>
      <c r="H68" s="6"/>
      <c r="I68" s="8"/>
      <c r="J68" s="6"/>
    </row>
    <row r="69" spans="1:10" x14ac:dyDescent="0.25">
      <c r="A69" s="5"/>
      <c r="B69" s="5"/>
      <c r="C69" s="6"/>
      <c r="D69" s="8"/>
      <c r="E69" s="8"/>
      <c r="F69" s="8"/>
      <c r="G69" s="8"/>
      <c r="H69" s="6"/>
      <c r="I69" s="8"/>
      <c r="J69" s="6"/>
    </row>
    <row r="70" spans="1:10" x14ac:dyDescent="0.25">
      <c r="A70" s="5"/>
      <c r="B70" s="5"/>
      <c r="C70" s="6"/>
      <c r="D70" s="8"/>
      <c r="E70" s="8"/>
      <c r="F70" s="8"/>
      <c r="G70" s="8"/>
      <c r="H70" s="6"/>
      <c r="I70" s="8"/>
      <c r="J70" s="6"/>
    </row>
    <row r="71" spans="1:10" x14ac:dyDescent="0.25">
      <c r="A71" s="5"/>
      <c r="B71" s="5"/>
      <c r="C71" s="6"/>
      <c r="D71" s="8"/>
      <c r="E71" s="8"/>
      <c r="F71" s="8"/>
      <c r="G71" s="8"/>
      <c r="H71" s="6"/>
      <c r="I71" s="8"/>
      <c r="J71" s="6"/>
    </row>
    <row r="72" spans="1:10" x14ac:dyDescent="0.25">
      <c r="A72" s="5"/>
      <c r="B72" s="5"/>
      <c r="C72" s="6"/>
      <c r="D72" s="8"/>
      <c r="E72" s="8"/>
      <c r="F72" s="8"/>
      <c r="G72" s="8"/>
      <c r="H72" s="6"/>
      <c r="I72" s="8"/>
      <c r="J72" s="6"/>
    </row>
    <row r="73" spans="1:10" x14ac:dyDescent="0.25">
      <c r="A73" s="5"/>
      <c r="B73" s="5"/>
      <c r="C73" s="6"/>
      <c r="D73" s="8"/>
      <c r="E73" s="8"/>
      <c r="F73" s="8"/>
      <c r="G73" s="8"/>
      <c r="H73" s="6"/>
      <c r="I73" s="8"/>
      <c r="J73" s="6"/>
    </row>
    <row r="74" spans="1:10" x14ac:dyDescent="0.25">
      <c r="A74" s="5"/>
      <c r="B74" s="5"/>
      <c r="C74" s="6"/>
      <c r="D74" s="8"/>
      <c r="E74" s="8"/>
      <c r="F74" s="8"/>
      <c r="G74" s="8"/>
      <c r="H74" s="6"/>
      <c r="I74" s="8"/>
      <c r="J74" s="6"/>
    </row>
    <row r="75" spans="1:10" x14ac:dyDescent="0.25">
      <c r="A75" s="5"/>
      <c r="B75" s="5"/>
      <c r="C75" s="6"/>
      <c r="D75" s="8"/>
      <c r="E75" s="8"/>
      <c r="F75" s="8"/>
      <c r="G75" s="8"/>
      <c r="H75" s="6"/>
      <c r="I75" s="8"/>
      <c r="J75" s="6"/>
    </row>
    <row r="76" spans="1:10" x14ac:dyDescent="0.25">
      <c r="A76" s="5"/>
      <c r="B76" s="5"/>
      <c r="C76" s="6"/>
      <c r="D76" s="8"/>
      <c r="E76" s="8"/>
      <c r="F76" s="8"/>
      <c r="G76" s="8"/>
      <c r="H76" s="6"/>
      <c r="I76" s="8"/>
      <c r="J76" s="6"/>
    </row>
    <row r="77" spans="1:10" x14ac:dyDescent="0.25">
      <c r="A77" s="5"/>
      <c r="B77" s="5"/>
      <c r="C77" s="6"/>
      <c r="D77" s="8"/>
      <c r="E77" s="8"/>
      <c r="F77" s="8"/>
      <c r="G77" s="8"/>
      <c r="H77" s="6"/>
      <c r="I77" s="8"/>
      <c r="J77" s="6"/>
    </row>
    <row r="78" spans="1:10" x14ac:dyDescent="0.25">
      <c r="A78" s="5"/>
      <c r="B78" s="5"/>
      <c r="C78" s="6"/>
      <c r="D78" s="8"/>
      <c r="E78" s="8"/>
      <c r="F78" s="8"/>
      <c r="G78" s="8"/>
      <c r="H78" s="6"/>
      <c r="I78" s="8"/>
      <c r="J78" s="6"/>
    </row>
    <row r="79" spans="1:10" x14ac:dyDescent="0.25">
      <c r="A79" s="5"/>
      <c r="B79" s="5"/>
      <c r="C79" s="6"/>
      <c r="D79" s="8"/>
      <c r="E79" s="8"/>
      <c r="F79" s="8"/>
      <c r="G79" s="8"/>
      <c r="H79" s="6"/>
      <c r="I79" s="8"/>
      <c r="J79" s="6"/>
    </row>
    <row r="80" spans="1:10" x14ac:dyDescent="0.25">
      <c r="A80" s="5"/>
      <c r="B80" s="5"/>
      <c r="C80" s="6"/>
      <c r="D80" s="8"/>
      <c r="E80" s="8"/>
      <c r="F80" s="8"/>
      <c r="G80" s="8"/>
      <c r="H80" s="6"/>
      <c r="I80" s="8"/>
      <c r="J80" s="6"/>
    </row>
    <row r="81" spans="1:10" x14ac:dyDescent="0.25">
      <c r="A81" s="5"/>
      <c r="B81" s="5"/>
      <c r="C81" s="6"/>
      <c r="D81" s="8"/>
      <c r="E81" s="8"/>
      <c r="F81" s="8"/>
      <c r="G81" s="8"/>
      <c r="H81" s="6"/>
      <c r="I81" s="8"/>
      <c r="J81" s="6"/>
    </row>
    <row r="82" spans="1:10" x14ac:dyDescent="0.25">
      <c r="A82" s="5"/>
      <c r="B82" s="5"/>
      <c r="C82" s="6"/>
      <c r="D82" s="8"/>
      <c r="E82" s="8"/>
      <c r="F82" s="8"/>
      <c r="G82" s="8"/>
      <c r="H82" s="6"/>
      <c r="I82" s="8"/>
      <c r="J82" s="6"/>
    </row>
    <row r="83" spans="1:10" x14ac:dyDescent="0.25">
      <c r="A83" s="5"/>
      <c r="B83" s="5"/>
      <c r="C83" s="6"/>
      <c r="D83" s="8"/>
      <c r="E83" s="8"/>
      <c r="F83" s="8"/>
      <c r="G83" s="8"/>
      <c r="H83" s="6"/>
      <c r="I83" s="8"/>
      <c r="J83" s="6"/>
    </row>
    <row r="84" spans="1:10" x14ac:dyDescent="0.25">
      <c r="A84" s="5"/>
      <c r="B84" s="5"/>
      <c r="C84" s="6"/>
      <c r="D84" s="8"/>
      <c r="E84" s="8"/>
      <c r="F84" s="8"/>
      <c r="G84" s="8"/>
      <c r="H84" s="6"/>
      <c r="I84" s="8"/>
      <c r="J84" s="6"/>
    </row>
    <row r="85" spans="1:10" x14ac:dyDescent="0.25">
      <c r="A85" s="5"/>
      <c r="B85" s="5"/>
      <c r="C85" s="6"/>
      <c r="D85" s="8"/>
      <c r="E85" s="8"/>
      <c r="F85" s="8"/>
      <c r="G85" s="8"/>
      <c r="H85" s="6"/>
      <c r="I85" s="8"/>
      <c r="J85" s="6"/>
    </row>
    <row r="86" spans="1:10" x14ac:dyDescent="0.25">
      <c r="A86" s="5"/>
      <c r="B86" s="5"/>
      <c r="C86" s="6"/>
      <c r="D86" s="8"/>
      <c r="E86" s="8"/>
      <c r="F86" s="8"/>
      <c r="G86" s="8"/>
      <c r="H86" s="6"/>
      <c r="I86" s="8"/>
      <c r="J86" s="6"/>
    </row>
    <row r="87" spans="1:10" x14ac:dyDescent="0.25">
      <c r="A87" s="5"/>
      <c r="B87" s="5"/>
      <c r="C87" s="6"/>
      <c r="D87" s="8"/>
      <c r="E87" s="8"/>
      <c r="F87" s="8"/>
      <c r="G87" s="8"/>
      <c r="H87" s="6"/>
      <c r="I87" s="8"/>
      <c r="J87" s="6"/>
    </row>
    <row r="88" spans="1:10" x14ac:dyDescent="0.25">
      <c r="A88" s="5"/>
      <c r="B88" s="5"/>
      <c r="C88" s="6"/>
      <c r="D88" s="8"/>
      <c r="E88" s="8"/>
      <c r="F88" s="8"/>
      <c r="G88" s="8"/>
      <c r="H88" s="6"/>
      <c r="I88" s="8"/>
      <c r="J88" s="6"/>
    </row>
    <row r="89" spans="1:10" x14ac:dyDescent="0.25">
      <c r="A89" s="5"/>
      <c r="B89" s="5"/>
      <c r="C89" s="6"/>
      <c r="D89" s="8"/>
      <c r="E89" s="8"/>
      <c r="F89" s="8"/>
      <c r="G89" s="8"/>
      <c r="H89" s="6"/>
      <c r="I89" s="8"/>
      <c r="J89" s="6"/>
    </row>
    <row r="90" spans="1:10" x14ac:dyDescent="0.25">
      <c r="A90" s="5"/>
      <c r="B90" s="5"/>
      <c r="C90" s="6"/>
      <c r="D90" s="8"/>
      <c r="E90" s="8"/>
      <c r="F90" s="8"/>
      <c r="G90" s="8"/>
      <c r="H90" s="6"/>
      <c r="I90" s="8"/>
      <c r="J90" s="6"/>
    </row>
    <row r="91" spans="1:10" x14ac:dyDescent="0.25">
      <c r="A91" s="5"/>
      <c r="B91" s="5"/>
      <c r="C91" s="6"/>
      <c r="D91" s="8"/>
      <c r="E91" s="8"/>
      <c r="F91" s="8"/>
      <c r="G91" s="8"/>
      <c r="H91" s="6"/>
      <c r="I91" s="8"/>
      <c r="J91" s="6"/>
    </row>
    <row r="92" spans="1:10" x14ac:dyDescent="0.25">
      <c r="A92" s="5"/>
      <c r="B92" s="5"/>
      <c r="C92" s="6"/>
      <c r="D92" s="8"/>
      <c r="E92" s="8"/>
      <c r="F92" s="8"/>
      <c r="G92" s="8"/>
      <c r="H92" s="6"/>
      <c r="I92" s="8"/>
      <c r="J92" s="6"/>
    </row>
    <row r="93" spans="1:10" x14ac:dyDescent="0.25">
      <c r="A93" s="5"/>
      <c r="B93" s="5"/>
      <c r="C93" s="6"/>
      <c r="D93" s="8"/>
      <c r="E93" s="8"/>
      <c r="F93" s="8"/>
      <c r="G93" s="8"/>
      <c r="H93" s="6"/>
      <c r="I93" s="8"/>
      <c r="J93" s="6"/>
    </row>
    <row r="94" spans="1:10" x14ac:dyDescent="0.25">
      <c r="A94" s="5"/>
      <c r="B94" s="5"/>
      <c r="C94" s="6"/>
      <c r="D94" s="8"/>
      <c r="E94" s="8"/>
      <c r="F94" s="8"/>
      <c r="G94" s="8"/>
      <c r="H94" s="6"/>
      <c r="I94" s="8"/>
      <c r="J94" s="6"/>
    </row>
  </sheetData>
  <mergeCells count="36">
    <mergeCell ref="A22:B22"/>
    <mergeCell ref="K9:K10"/>
    <mergeCell ref="A26:K26"/>
    <mergeCell ref="K28:K29"/>
    <mergeCell ref="A8:J8"/>
    <mergeCell ref="B9:B10"/>
    <mergeCell ref="C9:C10"/>
    <mergeCell ref="D9:D10"/>
    <mergeCell ref="F9:F10"/>
    <mergeCell ref="E9:E10"/>
    <mergeCell ref="A9:A10"/>
    <mergeCell ref="G9:G10"/>
    <mergeCell ref="H9:H10"/>
    <mergeCell ref="I9:I10"/>
    <mergeCell ref="J9:J10"/>
    <mergeCell ref="A12:B12"/>
    <mergeCell ref="A19:B19"/>
    <mergeCell ref="A2:J2"/>
    <mergeCell ref="A1:K1"/>
    <mergeCell ref="A3:K3"/>
    <mergeCell ref="A5:K5"/>
    <mergeCell ref="A7:K7"/>
    <mergeCell ref="I28:I29"/>
    <mergeCell ref="J28:J29"/>
    <mergeCell ref="G28:G29"/>
    <mergeCell ref="H28:H29"/>
    <mergeCell ref="A31:B31"/>
    <mergeCell ref="D28:D29"/>
    <mergeCell ref="F28:F29"/>
    <mergeCell ref="E28:E29"/>
    <mergeCell ref="A24:C24"/>
    <mergeCell ref="A28:A29"/>
    <mergeCell ref="B28:B29"/>
    <mergeCell ref="C28:C29"/>
    <mergeCell ref="A44:C44"/>
    <mergeCell ref="A38:B38"/>
  </mergeCells>
  <printOptions horizontalCentered="1"/>
  <pageMargins left="0.25" right="0.25" top="0.75" bottom="0.75" header="0.3" footer="0.3"/>
  <pageSetup paperSize="9" scale="8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059C0-8EB8-4EE7-B1B0-92098A94558B}">
  <sheetPr>
    <tabColor rgb="FF00B050"/>
    <pageSetUpPr fitToPage="1"/>
  </sheetPr>
  <dimension ref="A1:M48"/>
  <sheetViews>
    <sheetView topLeftCell="A25" zoomScale="80" zoomScaleNormal="80" workbookViewId="0">
      <selection activeCell="K48" sqref="K48"/>
    </sheetView>
  </sheetViews>
  <sheetFormatPr defaultRowHeight="17.399999999999999" x14ac:dyDescent="0.25"/>
  <cols>
    <col min="1" max="1" width="10.44140625" style="2" customWidth="1"/>
    <col min="2" max="2" width="46.88671875" style="1" customWidth="1"/>
    <col min="3" max="4" width="15.33203125" style="1" customWidth="1"/>
    <col min="5" max="5" width="20.44140625" style="1" customWidth="1"/>
    <col min="6" max="6" width="0.21875" style="1" customWidth="1"/>
    <col min="7" max="9" width="15.33203125" style="1" hidden="1" customWidth="1"/>
    <col min="10" max="10" width="13" style="1" customWidth="1"/>
    <col min="11" max="12" width="8.88671875" style="1"/>
    <col min="13" max="13" width="18.88671875" style="1" bestFit="1" customWidth="1"/>
    <col min="14" max="15" width="8.88671875" style="1"/>
    <col min="16" max="16" width="9.5546875" style="1" bestFit="1" customWidth="1"/>
    <col min="17" max="230" width="8.88671875" style="1"/>
    <col min="231" max="231" width="10.44140625" style="1" customWidth="1"/>
    <col min="232" max="232" width="7.6640625" style="1" customWidth="1"/>
    <col min="233" max="233" width="10.5546875" style="1" customWidth="1"/>
    <col min="234" max="234" width="59" style="1" customWidth="1"/>
    <col min="235" max="236" width="0" style="1" hidden="1" customWidth="1"/>
    <col min="237" max="239" width="27.88671875" style="1" customWidth="1"/>
    <col min="240" max="242" width="6.109375" style="1" customWidth="1"/>
    <col min="243" max="243" width="8.88671875" style="1"/>
    <col min="244" max="244" width="33.33203125" style="1" customWidth="1"/>
    <col min="245" max="245" width="23.6640625" style="1" bestFit="1" customWidth="1"/>
    <col min="246" max="246" width="26.44140625" style="1" bestFit="1" customWidth="1"/>
    <col min="247" max="247" width="24.6640625" style="1" bestFit="1" customWidth="1"/>
    <col min="248" max="248" width="20.6640625" style="1" bestFit="1" customWidth="1"/>
    <col min="249" max="486" width="8.88671875" style="1"/>
    <col min="487" max="487" width="10.44140625" style="1" customWidth="1"/>
    <col min="488" max="488" width="7.6640625" style="1" customWidth="1"/>
    <col min="489" max="489" width="10.5546875" style="1" customWidth="1"/>
    <col min="490" max="490" width="59" style="1" customWidth="1"/>
    <col min="491" max="492" width="0" style="1" hidden="1" customWidth="1"/>
    <col min="493" max="495" width="27.88671875" style="1" customWidth="1"/>
    <col min="496" max="498" width="6.109375" style="1" customWidth="1"/>
    <col min="499" max="499" width="8.88671875" style="1"/>
    <col min="500" max="500" width="33.33203125" style="1" customWidth="1"/>
    <col min="501" max="501" width="23.6640625" style="1" bestFit="1" customWidth="1"/>
    <col min="502" max="502" width="26.44140625" style="1" bestFit="1" customWidth="1"/>
    <col min="503" max="503" width="24.6640625" style="1" bestFit="1" customWidth="1"/>
    <col min="504" max="504" width="20.6640625" style="1" bestFit="1" customWidth="1"/>
    <col min="505" max="742" width="8.88671875" style="1"/>
    <col min="743" max="743" width="10.44140625" style="1" customWidth="1"/>
    <col min="744" max="744" width="7.6640625" style="1" customWidth="1"/>
    <col min="745" max="745" width="10.5546875" style="1" customWidth="1"/>
    <col min="746" max="746" width="59" style="1" customWidth="1"/>
    <col min="747" max="748" width="0" style="1" hidden="1" customWidth="1"/>
    <col min="749" max="751" width="27.88671875" style="1" customWidth="1"/>
    <col min="752" max="754" width="6.109375" style="1" customWidth="1"/>
    <col min="755" max="755" width="8.88671875" style="1"/>
    <col min="756" max="756" width="33.33203125" style="1" customWidth="1"/>
    <col min="757" max="757" width="23.6640625" style="1" bestFit="1" customWidth="1"/>
    <col min="758" max="758" width="26.44140625" style="1" bestFit="1" customWidth="1"/>
    <col min="759" max="759" width="24.6640625" style="1" bestFit="1" customWidth="1"/>
    <col min="760" max="760" width="20.6640625" style="1" bestFit="1" customWidth="1"/>
    <col min="761" max="998" width="8.88671875" style="1"/>
    <col min="999" max="999" width="10.44140625" style="1" customWidth="1"/>
    <col min="1000" max="1000" width="7.6640625" style="1" customWidth="1"/>
    <col min="1001" max="1001" width="10.5546875" style="1" customWidth="1"/>
    <col min="1002" max="1002" width="59" style="1" customWidth="1"/>
    <col min="1003" max="1004" width="0" style="1" hidden="1" customWidth="1"/>
    <col min="1005" max="1007" width="27.88671875" style="1" customWidth="1"/>
    <col min="1008" max="1010" width="6.109375" style="1" customWidth="1"/>
    <col min="1011" max="1011" width="8.88671875" style="1"/>
    <col min="1012" max="1012" width="33.33203125" style="1" customWidth="1"/>
    <col min="1013" max="1013" width="23.6640625" style="1" bestFit="1" customWidth="1"/>
    <col min="1014" max="1014" width="26.44140625" style="1" bestFit="1" customWidth="1"/>
    <col min="1015" max="1015" width="24.6640625" style="1" bestFit="1" customWidth="1"/>
    <col min="1016" max="1016" width="20.6640625" style="1" bestFit="1" customWidth="1"/>
    <col min="1017" max="1254" width="8.88671875" style="1"/>
    <col min="1255" max="1255" width="10.44140625" style="1" customWidth="1"/>
    <col min="1256" max="1256" width="7.6640625" style="1" customWidth="1"/>
    <col min="1257" max="1257" width="10.5546875" style="1" customWidth="1"/>
    <col min="1258" max="1258" width="59" style="1" customWidth="1"/>
    <col min="1259" max="1260" width="0" style="1" hidden="1" customWidth="1"/>
    <col min="1261" max="1263" width="27.88671875" style="1" customWidth="1"/>
    <col min="1264" max="1266" width="6.109375" style="1" customWidth="1"/>
    <col min="1267" max="1267" width="8.88671875" style="1"/>
    <col min="1268" max="1268" width="33.33203125" style="1" customWidth="1"/>
    <col min="1269" max="1269" width="23.6640625" style="1" bestFit="1" customWidth="1"/>
    <col min="1270" max="1270" width="26.44140625" style="1" bestFit="1" customWidth="1"/>
    <col min="1271" max="1271" width="24.6640625" style="1" bestFit="1" customWidth="1"/>
    <col min="1272" max="1272" width="20.6640625" style="1" bestFit="1" customWidth="1"/>
    <col min="1273" max="1510" width="8.88671875" style="1"/>
    <col min="1511" max="1511" width="10.44140625" style="1" customWidth="1"/>
    <col min="1512" max="1512" width="7.6640625" style="1" customWidth="1"/>
    <col min="1513" max="1513" width="10.5546875" style="1" customWidth="1"/>
    <col min="1514" max="1514" width="59" style="1" customWidth="1"/>
    <col min="1515" max="1516" width="0" style="1" hidden="1" customWidth="1"/>
    <col min="1517" max="1519" width="27.88671875" style="1" customWidth="1"/>
    <col min="1520" max="1522" width="6.109375" style="1" customWidth="1"/>
    <col min="1523" max="1523" width="8.88671875" style="1"/>
    <col min="1524" max="1524" width="33.33203125" style="1" customWidth="1"/>
    <col min="1525" max="1525" width="23.6640625" style="1" bestFit="1" customWidth="1"/>
    <col min="1526" max="1526" width="26.44140625" style="1" bestFit="1" customWidth="1"/>
    <col min="1527" max="1527" width="24.6640625" style="1" bestFit="1" customWidth="1"/>
    <col min="1528" max="1528" width="20.6640625" style="1" bestFit="1" customWidth="1"/>
    <col min="1529" max="1766" width="8.88671875" style="1"/>
    <col min="1767" max="1767" width="10.44140625" style="1" customWidth="1"/>
    <col min="1768" max="1768" width="7.6640625" style="1" customWidth="1"/>
    <col min="1769" max="1769" width="10.5546875" style="1" customWidth="1"/>
    <col min="1770" max="1770" width="59" style="1" customWidth="1"/>
    <col min="1771" max="1772" width="0" style="1" hidden="1" customWidth="1"/>
    <col min="1773" max="1775" width="27.88671875" style="1" customWidth="1"/>
    <col min="1776" max="1778" width="6.109375" style="1" customWidth="1"/>
    <col min="1779" max="1779" width="8.88671875" style="1"/>
    <col min="1780" max="1780" width="33.33203125" style="1" customWidth="1"/>
    <col min="1781" max="1781" width="23.6640625" style="1" bestFit="1" customWidth="1"/>
    <col min="1782" max="1782" width="26.44140625" style="1" bestFit="1" customWidth="1"/>
    <col min="1783" max="1783" width="24.6640625" style="1" bestFit="1" customWidth="1"/>
    <col min="1784" max="1784" width="20.6640625" style="1" bestFit="1" customWidth="1"/>
    <col min="1785" max="2022" width="8.88671875" style="1"/>
    <col min="2023" max="2023" width="10.44140625" style="1" customWidth="1"/>
    <col min="2024" max="2024" width="7.6640625" style="1" customWidth="1"/>
    <col min="2025" max="2025" width="10.5546875" style="1" customWidth="1"/>
    <col min="2026" max="2026" width="59" style="1" customWidth="1"/>
    <col min="2027" max="2028" width="0" style="1" hidden="1" customWidth="1"/>
    <col min="2029" max="2031" width="27.88671875" style="1" customWidth="1"/>
    <col min="2032" max="2034" width="6.109375" style="1" customWidth="1"/>
    <col min="2035" max="2035" width="8.88671875" style="1"/>
    <col min="2036" max="2036" width="33.33203125" style="1" customWidth="1"/>
    <col min="2037" max="2037" width="23.6640625" style="1" bestFit="1" customWidth="1"/>
    <col min="2038" max="2038" width="26.44140625" style="1" bestFit="1" customWidth="1"/>
    <col min="2039" max="2039" width="24.6640625" style="1" bestFit="1" customWidth="1"/>
    <col min="2040" max="2040" width="20.6640625" style="1" bestFit="1" customWidth="1"/>
    <col min="2041" max="2278" width="8.88671875" style="1"/>
    <col min="2279" max="2279" width="10.44140625" style="1" customWidth="1"/>
    <col min="2280" max="2280" width="7.6640625" style="1" customWidth="1"/>
    <col min="2281" max="2281" width="10.5546875" style="1" customWidth="1"/>
    <col min="2282" max="2282" width="59" style="1" customWidth="1"/>
    <col min="2283" max="2284" width="0" style="1" hidden="1" customWidth="1"/>
    <col min="2285" max="2287" width="27.88671875" style="1" customWidth="1"/>
    <col min="2288" max="2290" width="6.109375" style="1" customWidth="1"/>
    <col min="2291" max="2291" width="8.88671875" style="1"/>
    <col min="2292" max="2292" width="33.33203125" style="1" customWidth="1"/>
    <col min="2293" max="2293" width="23.6640625" style="1" bestFit="1" customWidth="1"/>
    <col min="2294" max="2294" width="26.44140625" style="1" bestFit="1" customWidth="1"/>
    <col min="2295" max="2295" width="24.6640625" style="1" bestFit="1" customWidth="1"/>
    <col min="2296" max="2296" width="20.6640625" style="1" bestFit="1" customWidth="1"/>
    <col min="2297" max="2534" width="8.88671875" style="1"/>
    <col min="2535" max="2535" width="10.44140625" style="1" customWidth="1"/>
    <col min="2536" max="2536" width="7.6640625" style="1" customWidth="1"/>
    <col min="2537" max="2537" width="10.5546875" style="1" customWidth="1"/>
    <col min="2538" max="2538" width="59" style="1" customWidth="1"/>
    <col min="2539" max="2540" width="0" style="1" hidden="1" customWidth="1"/>
    <col min="2541" max="2543" width="27.88671875" style="1" customWidth="1"/>
    <col min="2544" max="2546" width="6.109375" style="1" customWidth="1"/>
    <col min="2547" max="2547" width="8.88671875" style="1"/>
    <col min="2548" max="2548" width="33.33203125" style="1" customWidth="1"/>
    <col min="2549" max="2549" width="23.6640625" style="1" bestFit="1" customWidth="1"/>
    <col min="2550" max="2550" width="26.44140625" style="1" bestFit="1" customWidth="1"/>
    <col min="2551" max="2551" width="24.6640625" style="1" bestFit="1" customWidth="1"/>
    <col min="2552" max="2552" width="20.6640625" style="1" bestFit="1" customWidth="1"/>
    <col min="2553" max="2790" width="8.88671875" style="1"/>
    <col min="2791" max="2791" width="10.44140625" style="1" customWidth="1"/>
    <col min="2792" max="2792" width="7.6640625" style="1" customWidth="1"/>
    <col min="2793" max="2793" width="10.5546875" style="1" customWidth="1"/>
    <col min="2794" max="2794" width="59" style="1" customWidth="1"/>
    <col min="2795" max="2796" width="0" style="1" hidden="1" customWidth="1"/>
    <col min="2797" max="2799" width="27.88671875" style="1" customWidth="1"/>
    <col min="2800" max="2802" width="6.109375" style="1" customWidth="1"/>
    <col min="2803" max="2803" width="8.88671875" style="1"/>
    <col min="2804" max="2804" width="33.33203125" style="1" customWidth="1"/>
    <col min="2805" max="2805" width="23.6640625" style="1" bestFit="1" customWidth="1"/>
    <col min="2806" max="2806" width="26.44140625" style="1" bestFit="1" customWidth="1"/>
    <col min="2807" max="2807" width="24.6640625" style="1" bestFit="1" customWidth="1"/>
    <col min="2808" max="2808" width="20.6640625" style="1" bestFit="1" customWidth="1"/>
    <col min="2809" max="3046" width="8.88671875" style="1"/>
    <col min="3047" max="3047" width="10.44140625" style="1" customWidth="1"/>
    <col min="3048" max="3048" width="7.6640625" style="1" customWidth="1"/>
    <col min="3049" max="3049" width="10.5546875" style="1" customWidth="1"/>
    <col min="3050" max="3050" width="59" style="1" customWidth="1"/>
    <col min="3051" max="3052" width="0" style="1" hidden="1" customWidth="1"/>
    <col min="3053" max="3055" width="27.88671875" style="1" customWidth="1"/>
    <col min="3056" max="3058" width="6.109375" style="1" customWidth="1"/>
    <col min="3059" max="3059" width="8.88671875" style="1"/>
    <col min="3060" max="3060" width="33.33203125" style="1" customWidth="1"/>
    <col min="3061" max="3061" width="23.6640625" style="1" bestFit="1" customWidth="1"/>
    <col min="3062" max="3062" width="26.44140625" style="1" bestFit="1" customWidth="1"/>
    <col min="3063" max="3063" width="24.6640625" style="1" bestFit="1" customWidth="1"/>
    <col min="3064" max="3064" width="20.6640625" style="1" bestFit="1" customWidth="1"/>
    <col min="3065" max="3302" width="8.88671875" style="1"/>
    <col min="3303" max="3303" width="10.44140625" style="1" customWidth="1"/>
    <col min="3304" max="3304" width="7.6640625" style="1" customWidth="1"/>
    <col min="3305" max="3305" width="10.5546875" style="1" customWidth="1"/>
    <col min="3306" max="3306" width="59" style="1" customWidth="1"/>
    <col min="3307" max="3308" width="0" style="1" hidden="1" customWidth="1"/>
    <col min="3309" max="3311" width="27.88671875" style="1" customWidth="1"/>
    <col min="3312" max="3314" width="6.109375" style="1" customWidth="1"/>
    <col min="3315" max="3315" width="8.88671875" style="1"/>
    <col min="3316" max="3316" width="33.33203125" style="1" customWidth="1"/>
    <col min="3317" max="3317" width="23.6640625" style="1" bestFit="1" customWidth="1"/>
    <col min="3318" max="3318" width="26.44140625" style="1" bestFit="1" customWidth="1"/>
    <col min="3319" max="3319" width="24.6640625" style="1" bestFit="1" customWidth="1"/>
    <col min="3320" max="3320" width="20.6640625" style="1" bestFit="1" customWidth="1"/>
    <col min="3321" max="3558" width="8.88671875" style="1"/>
    <col min="3559" max="3559" width="10.44140625" style="1" customWidth="1"/>
    <col min="3560" max="3560" width="7.6640625" style="1" customWidth="1"/>
    <col min="3561" max="3561" width="10.5546875" style="1" customWidth="1"/>
    <col min="3562" max="3562" width="59" style="1" customWidth="1"/>
    <col min="3563" max="3564" width="0" style="1" hidden="1" customWidth="1"/>
    <col min="3565" max="3567" width="27.88671875" style="1" customWidth="1"/>
    <col min="3568" max="3570" width="6.109375" style="1" customWidth="1"/>
    <col min="3571" max="3571" width="8.88671875" style="1"/>
    <col min="3572" max="3572" width="33.33203125" style="1" customWidth="1"/>
    <col min="3573" max="3573" width="23.6640625" style="1" bestFit="1" customWidth="1"/>
    <col min="3574" max="3574" width="26.44140625" style="1" bestFit="1" customWidth="1"/>
    <col min="3575" max="3575" width="24.6640625" style="1" bestFit="1" customWidth="1"/>
    <col min="3576" max="3576" width="20.6640625" style="1" bestFit="1" customWidth="1"/>
    <col min="3577" max="3814" width="8.88671875" style="1"/>
    <col min="3815" max="3815" width="10.44140625" style="1" customWidth="1"/>
    <col min="3816" max="3816" width="7.6640625" style="1" customWidth="1"/>
    <col min="3817" max="3817" width="10.5546875" style="1" customWidth="1"/>
    <col min="3818" max="3818" width="59" style="1" customWidth="1"/>
    <col min="3819" max="3820" width="0" style="1" hidden="1" customWidth="1"/>
    <col min="3821" max="3823" width="27.88671875" style="1" customWidth="1"/>
    <col min="3824" max="3826" width="6.109375" style="1" customWidth="1"/>
    <col min="3827" max="3827" width="8.88671875" style="1"/>
    <col min="3828" max="3828" width="33.33203125" style="1" customWidth="1"/>
    <col min="3829" max="3829" width="23.6640625" style="1" bestFit="1" customWidth="1"/>
    <col min="3830" max="3830" width="26.44140625" style="1" bestFit="1" customWidth="1"/>
    <col min="3831" max="3831" width="24.6640625" style="1" bestFit="1" customWidth="1"/>
    <col min="3832" max="3832" width="20.6640625" style="1" bestFit="1" customWidth="1"/>
    <col min="3833" max="4070" width="8.88671875" style="1"/>
    <col min="4071" max="4071" width="10.44140625" style="1" customWidth="1"/>
    <col min="4072" max="4072" width="7.6640625" style="1" customWidth="1"/>
    <col min="4073" max="4073" width="10.5546875" style="1" customWidth="1"/>
    <col min="4074" max="4074" width="59" style="1" customWidth="1"/>
    <col min="4075" max="4076" width="0" style="1" hidden="1" customWidth="1"/>
    <col min="4077" max="4079" width="27.88671875" style="1" customWidth="1"/>
    <col min="4080" max="4082" width="6.109375" style="1" customWidth="1"/>
    <col min="4083" max="4083" width="8.88671875" style="1"/>
    <col min="4084" max="4084" width="33.33203125" style="1" customWidth="1"/>
    <col min="4085" max="4085" width="23.6640625" style="1" bestFit="1" customWidth="1"/>
    <col min="4086" max="4086" width="26.44140625" style="1" bestFit="1" customWidth="1"/>
    <col min="4087" max="4087" width="24.6640625" style="1" bestFit="1" customWidth="1"/>
    <col min="4088" max="4088" width="20.6640625" style="1" bestFit="1" customWidth="1"/>
    <col min="4089" max="4326" width="8.88671875" style="1"/>
    <col min="4327" max="4327" width="10.44140625" style="1" customWidth="1"/>
    <col min="4328" max="4328" width="7.6640625" style="1" customWidth="1"/>
    <col min="4329" max="4329" width="10.5546875" style="1" customWidth="1"/>
    <col min="4330" max="4330" width="59" style="1" customWidth="1"/>
    <col min="4331" max="4332" width="0" style="1" hidden="1" customWidth="1"/>
    <col min="4333" max="4335" width="27.88671875" style="1" customWidth="1"/>
    <col min="4336" max="4338" width="6.109375" style="1" customWidth="1"/>
    <col min="4339" max="4339" width="8.88671875" style="1"/>
    <col min="4340" max="4340" width="33.33203125" style="1" customWidth="1"/>
    <col min="4341" max="4341" width="23.6640625" style="1" bestFit="1" customWidth="1"/>
    <col min="4342" max="4342" width="26.44140625" style="1" bestFit="1" customWidth="1"/>
    <col min="4343" max="4343" width="24.6640625" style="1" bestFit="1" customWidth="1"/>
    <col min="4344" max="4344" width="20.6640625" style="1" bestFit="1" customWidth="1"/>
    <col min="4345" max="4582" width="8.88671875" style="1"/>
    <col min="4583" max="4583" width="10.44140625" style="1" customWidth="1"/>
    <col min="4584" max="4584" width="7.6640625" style="1" customWidth="1"/>
    <col min="4585" max="4585" width="10.5546875" style="1" customWidth="1"/>
    <col min="4586" max="4586" width="59" style="1" customWidth="1"/>
    <col min="4587" max="4588" width="0" style="1" hidden="1" customWidth="1"/>
    <col min="4589" max="4591" width="27.88671875" style="1" customWidth="1"/>
    <col min="4592" max="4594" width="6.109375" style="1" customWidth="1"/>
    <col min="4595" max="4595" width="8.88671875" style="1"/>
    <col min="4596" max="4596" width="33.33203125" style="1" customWidth="1"/>
    <col min="4597" max="4597" width="23.6640625" style="1" bestFit="1" customWidth="1"/>
    <col min="4598" max="4598" width="26.44140625" style="1" bestFit="1" customWidth="1"/>
    <col min="4599" max="4599" width="24.6640625" style="1" bestFit="1" customWidth="1"/>
    <col min="4600" max="4600" width="20.6640625" style="1" bestFit="1" customWidth="1"/>
    <col min="4601" max="4838" width="8.88671875" style="1"/>
    <col min="4839" max="4839" width="10.44140625" style="1" customWidth="1"/>
    <col min="4840" max="4840" width="7.6640625" style="1" customWidth="1"/>
    <col min="4841" max="4841" width="10.5546875" style="1" customWidth="1"/>
    <col min="4842" max="4842" width="59" style="1" customWidth="1"/>
    <col min="4843" max="4844" width="0" style="1" hidden="1" customWidth="1"/>
    <col min="4845" max="4847" width="27.88671875" style="1" customWidth="1"/>
    <col min="4848" max="4850" width="6.109375" style="1" customWidth="1"/>
    <col min="4851" max="4851" width="8.88671875" style="1"/>
    <col min="4852" max="4852" width="33.33203125" style="1" customWidth="1"/>
    <col min="4853" max="4853" width="23.6640625" style="1" bestFit="1" customWidth="1"/>
    <col min="4854" max="4854" width="26.44140625" style="1" bestFit="1" customWidth="1"/>
    <col min="4855" max="4855" width="24.6640625" style="1" bestFit="1" customWidth="1"/>
    <col min="4856" max="4856" width="20.6640625" style="1" bestFit="1" customWidth="1"/>
    <col min="4857" max="5094" width="8.88671875" style="1"/>
    <col min="5095" max="5095" width="10.44140625" style="1" customWidth="1"/>
    <col min="5096" max="5096" width="7.6640625" style="1" customWidth="1"/>
    <col min="5097" max="5097" width="10.5546875" style="1" customWidth="1"/>
    <col min="5098" max="5098" width="59" style="1" customWidth="1"/>
    <col min="5099" max="5100" width="0" style="1" hidden="1" customWidth="1"/>
    <col min="5101" max="5103" width="27.88671875" style="1" customWidth="1"/>
    <col min="5104" max="5106" width="6.109375" style="1" customWidth="1"/>
    <col min="5107" max="5107" width="8.88671875" style="1"/>
    <col min="5108" max="5108" width="33.33203125" style="1" customWidth="1"/>
    <col min="5109" max="5109" width="23.6640625" style="1" bestFit="1" customWidth="1"/>
    <col min="5110" max="5110" width="26.44140625" style="1" bestFit="1" customWidth="1"/>
    <col min="5111" max="5111" width="24.6640625" style="1" bestFit="1" customWidth="1"/>
    <col min="5112" max="5112" width="20.6640625" style="1" bestFit="1" customWidth="1"/>
    <col min="5113" max="5350" width="8.88671875" style="1"/>
    <col min="5351" max="5351" width="10.44140625" style="1" customWidth="1"/>
    <col min="5352" max="5352" width="7.6640625" style="1" customWidth="1"/>
    <col min="5353" max="5353" width="10.5546875" style="1" customWidth="1"/>
    <col min="5354" max="5354" width="59" style="1" customWidth="1"/>
    <col min="5355" max="5356" width="0" style="1" hidden="1" customWidth="1"/>
    <col min="5357" max="5359" width="27.88671875" style="1" customWidth="1"/>
    <col min="5360" max="5362" width="6.109375" style="1" customWidth="1"/>
    <col min="5363" max="5363" width="8.88671875" style="1"/>
    <col min="5364" max="5364" width="33.33203125" style="1" customWidth="1"/>
    <col min="5365" max="5365" width="23.6640625" style="1" bestFit="1" customWidth="1"/>
    <col min="5366" max="5366" width="26.44140625" style="1" bestFit="1" customWidth="1"/>
    <col min="5367" max="5367" width="24.6640625" style="1" bestFit="1" customWidth="1"/>
    <col min="5368" max="5368" width="20.6640625" style="1" bestFit="1" customWidth="1"/>
    <col min="5369" max="5606" width="8.88671875" style="1"/>
    <col min="5607" max="5607" width="10.44140625" style="1" customWidth="1"/>
    <col min="5608" max="5608" width="7.6640625" style="1" customWidth="1"/>
    <col min="5609" max="5609" width="10.5546875" style="1" customWidth="1"/>
    <col min="5610" max="5610" width="59" style="1" customWidth="1"/>
    <col min="5611" max="5612" width="0" style="1" hidden="1" customWidth="1"/>
    <col min="5613" max="5615" width="27.88671875" style="1" customWidth="1"/>
    <col min="5616" max="5618" width="6.109375" style="1" customWidth="1"/>
    <col min="5619" max="5619" width="8.88671875" style="1"/>
    <col min="5620" max="5620" width="33.33203125" style="1" customWidth="1"/>
    <col min="5621" max="5621" width="23.6640625" style="1" bestFit="1" customWidth="1"/>
    <col min="5622" max="5622" width="26.44140625" style="1" bestFit="1" customWidth="1"/>
    <col min="5623" max="5623" width="24.6640625" style="1" bestFit="1" customWidth="1"/>
    <col min="5624" max="5624" width="20.6640625" style="1" bestFit="1" customWidth="1"/>
    <col min="5625" max="5862" width="8.88671875" style="1"/>
    <col min="5863" max="5863" width="10.44140625" style="1" customWidth="1"/>
    <col min="5864" max="5864" width="7.6640625" style="1" customWidth="1"/>
    <col min="5865" max="5865" width="10.5546875" style="1" customWidth="1"/>
    <col min="5866" max="5866" width="59" style="1" customWidth="1"/>
    <col min="5867" max="5868" width="0" style="1" hidden="1" customWidth="1"/>
    <col min="5869" max="5871" width="27.88671875" style="1" customWidth="1"/>
    <col min="5872" max="5874" width="6.109375" style="1" customWidth="1"/>
    <col min="5875" max="5875" width="8.88671875" style="1"/>
    <col min="5876" max="5876" width="33.33203125" style="1" customWidth="1"/>
    <col min="5877" max="5877" width="23.6640625" style="1" bestFit="1" customWidth="1"/>
    <col min="5878" max="5878" width="26.44140625" style="1" bestFit="1" customWidth="1"/>
    <col min="5879" max="5879" width="24.6640625" style="1" bestFit="1" customWidth="1"/>
    <col min="5880" max="5880" width="20.6640625" style="1" bestFit="1" customWidth="1"/>
    <col min="5881" max="6118" width="8.88671875" style="1"/>
    <col min="6119" max="6119" width="10.44140625" style="1" customWidth="1"/>
    <col min="6120" max="6120" width="7.6640625" style="1" customWidth="1"/>
    <col min="6121" max="6121" width="10.5546875" style="1" customWidth="1"/>
    <col min="6122" max="6122" width="59" style="1" customWidth="1"/>
    <col min="6123" max="6124" width="0" style="1" hidden="1" customWidth="1"/>
    <col min="6125" max="6127" width="27.88671875" style="1" customWidth="1"/>
    <col min="6128" max="6130" width="6.109375" style="1" customWidth="1"/>
    <col min="6131" max="6131" width="8.88671875" style="1"/>
    <col min="6132" max="6132" width="33.33203125" style="1" customWidth="1"/>
    <col min="6133" max="6133" width="23.6640625" style="1" bestFit="1" customWidth="1"/>
    <col min="6134" max="6134" width="26.44140625" style="1" bestFit="1" customWidth="1"/>
    <col min="6135" max="6135" width="24.6640625" style="1" bestFit="1" customWidth="1"/>
    <col min="6136" max="6136" width="20.6640625" style="1" bestFit="1" customWidth="1"/>
    <col min="6137" max="6374" width="8.88671875" style="1"/>
    <col min="6375" max="6375" width="10.44140625" style="1" customWidth="1"/>
    <col min="6376" max="6376" width="7.6640625" style="1" customWidth="1"/>
    <col min="6377" max="6377" width="10.5546875" style="1" customWidth="1"/>
    <col min="6378" max="6378" width="59" style="1" customWidth="1"/>
    <col min="6379" max="6380" width="0" style="1" hidden="1" customWidth="1"/>
    <col min="6381" max="6383" width="27.88671875" style="1" customWidth="1"/>
    <col min="6384" max="6386" width="6.109375" style="1" customWidth="1"/>
    <col min="6387" max="6387" width="8.88671875" style="1"/>
    <col min="6388" max="6388" width="33.33203125" style="1" customWidth="1"/>
    <col min="6389" max="6389" width="23.6640625" style="1" bestFit="1" customWidth="1"/>
    <col min="6390" max="6390" width="26.44140625" style="1" bestFit="1" customWidth="1"/>
    <col min="6391" max="6391" width="24.6640625" style="1" bestFit="1" customWidth="1"/>
    <col min="6392" max="6392" width="20.6640625" style="1" bestFit="1" customWidth="1"/>
    <col min="6393" max="6630" width="8.88671875" style="1"/>
    <col min="6631" max="6631" width="10.44140625" style="1" customWidth="1"/>
    <col min="6632" max="6632" width="7.6640625" style="1" customWidth="1"/>
    <col min="6633" max="6633" width="10.5546875" style="1" customWidth="1"/>
    <col min="6634" max="6634" width="59" style="1" customWidth="1"/>
    <col min="6635" max="6636" width="0" style="1" hidden="1" customWidth="1"/>
    <col min="6637" max="6639" width="27.88671875" style="1" customWidth="1"/>
    <col min="6640" max="6642" width="6.109375" style="1" customWidth="1"/>
    <col min="6643" max="6643" width="8.88671875" style="1"/>
    <col min="6644" max="6644" width="33.33203125" style="1" customWidth="1"/>
    <col min="6645" max="6645" width="23.6640625" style="1" bestFit="1" customWidth="1"/>
    <col min="6646" max="6646" width="26.44140625" style="1" bestFit="1" customWidth="1"/>
    <col min="6647" max="6647" width="24.6640625" style="1" bestFit="1" customWidth="1"/>
    <col min="6648" max="6648" width="20.6640625" style="1" bestFit="1" customWidth="1"/>
    <col min="6649" max="6886" width="8.88671875" style="1"/>
    <col min="6887" max="6887" width="10.44140625" style="1" customWidth="1"/>
    <col min="6888" max="6888" width="7.6640625" style="1" customWidth="1"/>
    <col min="6889" max="6889" width="10.5546875" style="1" customWidth="1"/>
    <col min="6890" max="6890" width="59" style="1" customWidth="1"/>
    <col min="6891" max="6892" width="0" style="1" hidden="1" customWidth="1"/>
    <col min="6893" max="6895" width="27.88671875" style="1" customWidth="1"/>
    <col min="6896" max="6898" width="6.109375" style="1" customWidth="1"/>
    <col min="6899" max="6899" width="8.88671875" style="1"/>
    <col min="6900" max="6900" width="33.33203125" style="1" customWidth="1"/>
    <col min="6901" max="6901" width="23.6640625" style="1" bestFit="1" customWidth="1"/>
    <col min="6902" max="6902" width="26.44140625" style="1" bestFit="1" customWidth="1"/>
    <col min="6903" max="6903" width="24.6640625" style="1" bestFit="1" customWidth="1"/>
    <col min="6904" max="6904" width="20.6640625" style="1" bestFit="1" customWidth="1"/>
    <col min="6905" max="7142" width="8.88671875" style="1"/>
    <col min="7143" max="7143" width="10.44140625" style="1" customWidth="1"/>
    <col min="7144" max="7144" width="7.6640625" style="1" customWidth="1"/>
    <col min="7145" max="7145" width="10.5546875" style="1" customWidth="1"/>
    <col min="7146" max="7146" width="59" style="1" customWidth="1"/>
    <col min="7147" max="7148" width="0" style="1" hidden="1" customWidth="1"/>
    <col min="7149" max="7151" width="27.88671875" style="1" customWidth="1"/>
    <col min="7152" max="7154" width="6.109375" style="1" customWidth="1"/>
    <col min="7155" max="7155" width="8.88671875" style="1"/>
    <col min="7156" max="7156" width="33.33203125" style="1" customWidth="1"/>
    <col min="7157" max="7157" width="23.6640625" style="1" bestFit="1" customWidth="1"/>
    <col min="7158" max="7158" width="26.44140625" style="1" bestFit="1" customWidth="1"/>
    <col min="7159" max="7159" width="24.6640625" style="1" bestFit="1" customWidth="1"/>
    <col min="7160" max="7160" width="20.6640625" style="1" bestFit="1" customWidth="1"/>
    <col min="7161" max="7398" width="8.88671875" style="1"/>
    <col min="7399" max="7399" width="10.44140625" style="1" customWidth="1"/>
    <col min="7400" max="7400" width="7.6640625" style="1" customWidth="1"/>
    <col min="7401" max="7401" width="10.5546875" style="1" customWidth="1"/>
    <col min="7402" max="7402" width="59" style="1" customWidth="1"/>
    <col min="7403" max="7404" width="0" style="1" hidden="1" customWidth="1"/>
    <col min="7405" max="7407" width="27.88671875" style="1" customWidth="1"/>
    <col min="7408" max="7410" width="6.109375" style="1" customWidth="1"/>
    <col min="7411" max="7411" width="8.88671875" style="1"/>
    <col min="7412" max="7412" width="33.33203125" style="1" customWidth="1"/>
    <col min="7413" max="7413" width="23.6640625" style="1" bestFit="1" customWidth="1"/>
    <col min="7414" max="7414" width="26.44140625" style="1" bestFit="1" customWidth="1"/>
    <col min="7415" max="7415" width="24.6640625" style="1" bestFit="1" customWidth="1"/>
    <col min="7416" max="7416" width="20.6640625" style="1" bestFit="1" customWidth="1"/>
    <col min="7417" max="7654" width="8.88671875" style="1"/>
    <col min="7655" max="7655" width="10.44140625" style="1" customWidth="1"/>
    <col min="7656" max="7656" width="7.6640625" style="1" customWidth="1"/>
    <col min="7657" max="7657" width="10.5546875" style="1" customWidth="1"/>
    <col min="7658" max="7658" width="59" style="1" customWidth="1"/>
    <col min="7659" max="7660" width="0" style="1" hidden="1" customWidth="1"/>
    <col min="7661" max="7663" width="27.88671875" style="1" customWidth="1"/>
    <col min="7664" max="7666" width="6.109375" style="1" customWidth="1"/>
    <col min="7667" max="7667" width="8.88671875" style="1"/>
    <col min="7668" max="7668" width="33.33203125" style="1" customWidth="1"/>
    <col min="7669" max="7669" width="23.6640625" style="1" bestFit="1" customWidth="1"/>
    <col min="7670" max="7670" width="26.44140625" style="1" bestFit="1" customWidth="1"/>
    <col min="7671" max="7671" width="24.6640625" style="1" bestFit="1" customWidth="1"/>
    <col min="7672" max="7672" width="20.6640625" style="1" bestFit="1" customWidth="1"/>
    <col min="7673" max="7910" width="8.88671875" style="1"/>
    <col min="7911" max="7911" width="10.44140625" style="1" customWidth="1"/>
    <col min="7912" max="7912" width="7.6640625" style="1" customWidth="1"/>
    <col min="7913" max="7913" width="10.5546875" style="1" customWidth="1"/>
    <col min="7914" max="7914" width="59" style="1" customWidth="1"/>
    <col min="7915" max="7916" width="0" style="1" hidden="1" customWidth="1"/>
    <col min="7917" max="7919" width="27.88671875" style="1" customWidth="1"/>
    <col min="7920" max="7922" width="6.109375" style="1" customWidth="1"/>
    <col min="7923" max="7923" width="8.88671875" style="1"/>
    <col min="7924" max="7924" width="33.33203125" style="1" customWidth="1"/>
    <col min="7925" max="7925" width="23.6640625" style="1" bestFit="1" customWidth="1"/>
    <col min="7926" max="7926" width="26.44140625" style="1" bestFit="1" customWidth="1"/>
    <col min="7927" max="7927" width="24.6640625" style="1" bestFit="1" customWidth="1"/>
    <col min="7928" max="7928" width="20.6640625" style="1" bestFit="1" customWidth="1"/>
    <col min="7929" max="8166" width="8.88671875" style="1"/>
    <col min="8167" max="8167" width="10.44140625" style="1" customWidth="1"/>
    <col min="8168" max="8168" width="7.6640625" style="1" customWidth="1"/>
    <col min="8169" max="8169" width="10.5546875" style="1" customWidth="1"/>
    <col min="8170" max="8170" width="59" style="1" customWidth="1"/>
    <col min="8171" max="8172" width="0" style="1" hidden="1" customWidth="1"/>
    <col min="8173" max="8175" width="27.88671875" style="1" customWidth="1"/>
    <col min="8176" max="8178" width="6.109375" style="1" customWidth="1"/>
    <col min="8179" max="8179" width="8.88671875" style="1"/>
    <col min="8180" max="8180" width="33.33203125" style="1" customWidth="1"/>
    <col min="8181" max="8181" width="23.6640625" style="1" bestFit="1" customWidth="1"/>
    <col min="8182" max="8182" width="26.44140625" style="1" bestFit="1" customWidth="1"/>
    <col min="8183" max="8183" width="24.6640625" style="1" bestFit="1" customWidth="1"/>
    <col min="8184" max="8184" width="20.6640625" style="1" bestFit="1" customWidth="1"/>
    <col min="8185" max="8422" width="8.88671875" style="1"/>
    <col min="8423" max="8423" width="10.44140625" style="1" customWidth="1"/>
    <col min="8424" max="8424" width="7.6640625" style="1" customWidth="1"/>
    <col min="8425" max="8425" width="10.5546875" style="1" customWidth="1"/>
    <col min="8426" max="8426" width="59" style="1" customWidth="1"/>
    <col min="8427" max="8428" width="0" style="1" hidden="1" customWidth="1"/>
    <col min="8429" max="8431" width="27.88671875" style="1" customWidth="1"/>
    <col min="8432" max="8434" width="6.109375" style="1" customWidth="1"/>
    <col min="8435" max="8435" width="8.88671875" style="1"/>
    <col min="8436" max="8436" width="33.33203125" style="1" customWidth="1"/>
    <col min="8437" max="8437" width="23.6640625" style="1" bestFit="1" customWidth="1"/>
    <col min="8438" max="8438" width="26.44140625" style="1" bestFit="1" customWidth="1"/>
    <col min="8439" max="8439" width="24.6640625" style="1" bestFit="1" customWidth="1"/>
    <col min="8440" max="8440" width="20.6640625" style="1" bestFit="1" customWidth="1"/>
    <col min="8441" max="8678" width="8.88671875" style="1"/>
    <col min="8679" max="8679" width="10.44140625" style="1" customWidth="1"/>
    <col min="8680" max="8680" width="7.6640625" style="1" customWidth="1"/>
    <col min="8681" max="8681" width="10.5546875" style="1" customWidth="1"/>
    <col min="8682" max="8682" width="59" style="1" customWidth="1"/>
    <col min="8683" max="8684" width="0" style="1" hidden="1" customWidth="1"/>
    <col min="8685" max="8687" width="27.88671875" style="1" customWidth="1"/>
    <col min="8688" max="8690" width="6.109375" style="1" customWidth="1"/>
    <col min="8691" max="8691" width="8.88671875" style="1"/>
    <col min="8692" max="8692" width="33.33203125" style="1" customWidth="1"/>
    <col min="8693" max="8693" width="23.6640625" style="1" bestFit="1" customWidth="1"/>
    <col min="8694" max="8694" width="26.44140625" style="1" bestFit="1" customWidth="1"/>
    <col min="8695" max="8695" width="24.6640625" style="1" bestFit="1" customWidth="1"/>
    <col min="8696" max="8696" width="20.6640625" style="1" bestFit="1" customWidth="1"/>
    <col min="8697" max="8934" width="8.88671875" style="1"/>
    <col min="8935" max="8935" width="10.44140625" style="1" customWidth="1"/>
    <col min="8936" max="8936" width="7.6640625" style="1" customWidth="1"/>
    <col min="8937" max="8937" width="10.5546875" style="1" customWidth="1"/>
    <col min="8938" max="8938" width="59" style="1" customWidth="1"/>
    <col min="8939" max="8940" width="0" style="1" hidden="1" customWidth="1"/>
    <col min="8941" max="8943" width="27.88671875" style="1" customWidth="1"/>
    <col min="8944" max="8946" width="6.109375" style="1" customWidth="1"/>
    <col min="8947" max="8947" width="8.88671875" style="1"/>
    <col min="8948" max="8948" width="33.33203125" style="1" customWidth="1"/>
    <col min="8949" max="8949" width="23.6640625" style="1" bestFit="1" customWidth="1"/>
    <col min="8950" max="8950" width="26.44140625" style="1" bestFit="1" customWidth="1"/>
    <col min="8951" max="8951" width="24.6640625" style="1" bestFit="1" customWidth="1"/>
    <col min="8952" max="8952" width="20.6640625" style="1" bestFit="1" customWidth="1"/>
    <col min="8953" max="9190" width="8.88671875" style="1"/>
    <col min="9191" max="9191" width="10.44140625" style="1" customWidth="1"/>
    <col min="9192" max="9192" width="7.6640625" style="1" customWidth="1"/>
    <col min="9193" max="9193" width="10.5546875" style="1" customWidth="1"/>
    <col min="9194" max="9194" width="59" style="1" customWidth="1"/>
    <col min="9195" max="9196" width="0" style="1" hidden="1" customWidth="1"/>
    <col min="9197" max="9199" width="27.88671875" style="1" customWidth="1"/>
    <col min="9200" max="9202" width="6.109375" style="1" customWidth="1"/>
    <col min="9203" max="9203" width="8.88671875" style="1"/>
    <col min="9204" max="9204" width="33.33203125" style="1" customWidth="1"/>
    <col min="9205" max="9205" width="23.6640625" style="1" bestFit="1" customWidth="1"/>
    <col min="9206" max="9206" width="26.44140625" style="1" bestFit="1" customWidth="1"/>
    <col min="9207" max="9207" width="24.6640625" style="1" bestFit="1" customWidth="1"/>
    <col min="9208" max="9208" width="20.6640625" style="1" bestFit="1" customWidth="1"/>
    <col min="9209" max="9446" width="8.88671875" style="1"/>
    <col min="9447" max="9447" width="10.44140625" style="1" customWidth="1"/>
    <col min="9448" max="9448" width="7.6640625" style="1" customWidth="1"/>
    <col min="9449" max="9449" width="10.5546875" style="1" customWidth="1"/>
    <col min="9450" max="9450" width="59" style="1" customWidth="1"/>
    <col min="9451" max="9452" width="0" style="1" hidden="1" customWidth="1"/>
    <col min="9453" max="9455" width="27.88671875" style="1" customWidth="1"/>
    <col min="9456" max="9458" width="6.109375" style="1" customWidth="1"/>
    <col min="9459" max="9459" width="8.88671875" style="1"/>
    <col min="9460" max="9460" width="33.33203125" style="1" customWidth="1"/>
    <col min="9461" max="9461" width="23.6640625" style="1" bestFit="1" customWidth="1"/>
    <col min="9462" max="9462" width="26.44140625" style="1" bestFit="1" customWidth="1"/>
    <col min="9463" max="9463" width="24.6640625" style="1" bestFit="1" customWidth="1"/>
    <col min="9464" max="9464" width="20.6640625" style="1" bestFit="1" customWidth="1"/>
    <col min="9465" max="9702" width="8.88671875" style="1"/>
    <col min="9703" max="9703" width="10.44140625" style="1" customWidth="1"/>
    <col min="9704" max="9704" width="7.6640625" style="1" customWidth="1"/>
    <col min="9705" max="9705" width="10.5546875" style="1" customWidth="1"/>
    <col min="9706" max="9706" width="59" style="1" customWidth="1"/>
    <col min="9707" max="9708" width="0" style="1" hidden="1" customWidth="1"/>
    <col min="9709" max="9711" width="27.88671875" style="1" customWidth="1"/>
    <col min="9712" max="9714" width="6.109375" style="1" customWidth="1"/>
    <col min="9715" max="9715" width="8.88671875" style="1"/>
    <col min="9716" max="9716" width="33.33203125" style="1" customWidth="1"/>
    <col min="9717" max="9717" width="23.6640625" style="1" bestFit="1" customWidth="1"/>
    <col min="9718" max="9718" width="26.44140625" style="1" bestFit="1" customWidth="1"/>
    <col min="9719" max="9719" width="24.6640625" style="1" bestFit="1" customWidth="1"/>
    <col min="9720" max="9720" width="20.6640625" style="1" bestFit="1" customWidth="1"/>
    <col min="9721" max="9958" width="8.88671875" style="1"/>
    <col min="9959" max="9959" width="10.44140625" style="1" customWidth="1"/>
    <col min="9960" max="9960" width="7.6640625" style="1" customWidth="1"/>
    <col min="9961" max="9961" width="10.5546875" style="1" customWidth="1"/>
    <col min="9962" max="9962" width="59" style="1" customWidth="1"/>
    <col min="9963" max="9964" width="0" style="1" hidden="1" customWidth="1"/>
    <col min="9965" max="9967" width="27.88671875" style="1" customWidth="1"/>
    <col min="9968" max="9970" width="6.109375" style="1" customWidth="1"/>
    <col min="9971" max="9971" width="8.88671875" style="1"/>
    <col min="9972" max="9972" width="33.33203125" style="1" customWidth="1"/>
    <col min="9973" max="9973" width="23.6640625" style="1" bestFit="1" customWidth="1"/>
    <col min="9974" max="9974" width="26.44140625" style="1" bestFit="1" customWidth="1"/>
    <col min="9975" max="9975" width="24.6640625" style="1" bestFit="1" customWidth="1"/>
    <col min="9976" max="9976" width="20.6640625" style="1" bestFit="1" customWidth="1"/>
    <col min="9977" max="10214" width="8.88671875" style="1"/>
    <col min="10215" max="10215" width="10.44140625" style="1" customWidth="1"/>
    <col min="10216" max="10216" width="7.6640625" style="1" customWidth="1"/>
    <col min="10217" max="10217" width="10.5546875" style="1" customWidth="1"/>
    <col min="10218" max="10218" width="59" style="1" customWidth="1"/>
    <col min="10219" max="10220" width="0" style="1" hidden="1" customWidth="1"/>
    <col min="10221" max="10223" width="27.88671875" style="1" customWidth="1"/>
    <col min="10224" max="10226" width="6.109375" style="1" customWidth="1"/>
    <col min="10227" max="10227" width="8.88671875" style="1"/>
    <col min="10228" max="10228" width="33.33203125" style="1" customWidth="1"/>
    <col min="10229" max="10229" width="23.6640625" style="1" bestFit="1" customWidth="1"/>
    <col min="10230" max="10230" width="26.44140625" style="1" bestFit="1" customWidth="1"/>
    <col min="10231" max="10231" width="24.6640625" style="1" bestFit="1" customWidth="1"/>
    <col min="10232" max="10232" width="20.6640625" style="1" bestFit="1" customWidth="1"/>
    <col min="10233" max="10470" width="8.88671875" style="1"/>
    <col min="10471" max="10471" width="10.44140625" style="1" customWidth="1"/>
    <col min="10472" max="10472" width="7.6640625" style="1" customWidth="1"/>
    <col min="10473" max="10473" width="10.5546875" style="1" customWidth="1"/>
    <col min="10474" max="10474" width="59" style="1" customWidth="1"/>
    <col min="10475" max="10476" width="0" style="1" hidden="1" customWidth="1"/>
    <col min="10477" max="10479" width="27.88671875" style="1" customWidth="1"/>
    <col min="10480" max="10482" width="6.109375" style="1" customWidth="1"/>
    <col min="10483" max="10483" width="8.88671875" style="1"/>
    <col min="10484" max="10484" width="33.33203125" style="1" customWidth="1"/>
    <col min="10485" max="10485" width="23.6640625" style="1" bestFit="1" customWidth="1"/>
    <col min="10486" max="10486" width="26.44140625" style="1" bestFit="1" customWidth="1"/>
    <col min="10487" max="10487" width="24.6640625" style="1" bestFit="1" customWidth="1"/>
    <col min="10488" max="10488" width="20.6640625" style="1" bestFit="1" customWidth="1"/>
    <col min="10489" max="10726" width="8.88671875" style="1"/>
    <col min="10727" max="10727" width="10.44140625" style="1" customWidth="1"/>
    <col min="10728" max="10728" width="7.6640625" style="1" customWidth="1"/>
    <col min="10729" max="10729" width="10.5546875" style="1" customWidth="1"/>
    <col min="10730" max="10730" width="59" style="1" customWidth="1"/>
    <col min="10731" max="10732" width="0" style="1" hidden="1" customWidth="1"/>
    <col min="10733" max="10735" width="27.88671875" style="1" customWidth="1"/>
    <col min="10736" max="10738" width="6.109375" style="1" customWidth="1"/>
    <col min="10739" max="10739" width="8.88671875" style="1"/>
    <col min="10740" max="10740" width="33.33203125" style="1" customWidth="1"/>
    <col min="10741" max="10741" width="23.6640625" style="1" bestFit="1" customWidth="1"/>
    <col min="10742" max="10742" width="26.44140625" style="1" bestFit="1" customWidth="1"/>
    <col min="10743" max="10743" width="24.6640625" style="1" bestFit="1" customWidth="1"/>
    <col min="10744" max="10744" width="20.6640625" style="1" bestFit="1" customWidth="1"/>
    <col min="10745" max="10982" width="8.88671875" style="1"/>
    <col min="10983" max="10983" width="10.44140625" style="1" customWidth="1"/>
    <col min="10984" max="10984" width="7.6640625" style="1" customWidth="1"/>
    <col min="10985" max="10985" width="10.5546875" style="1" customWidth="1"/>
    <col min="10986" max="10986" width="59" style="1" customWidth="1"/>
    <col min="10987" max="10988" width="0" style="1" hidden="1" customWidth="1"/>
    <col min="10989" max="10991" width="27.88671875" style="1" customWidth="1"/>
    <col min="10992" max="10994" width="6.109375" style="1" customWidth="1"/>
    <col min="10995" max="10995" width="8.88671875" style="1"/>
    <col min="10996" max="10996" width="33.33203125" style="1" customWidth="1"/>
    <col min="10997" max="10997" width="23.6640625" style="1" bestFit="1" customWidth="1"/>
    <col min="10998" max="10998" width="26.44140625" style="1" bestFit="1" customWidth="1"/>
    <col min="10999" max="10999" width="24.6640625" style="1" bestFit="1" customWidth="1"/>
    <col min="11000" max="11000" width="20.6640625" style="1" bestFit="1" customWidth="1"/>
    <col min="11001" max="11238" width="8.88671875" style="1"/>
    <col min="11239" max="11239" width="10.44140625" style="1" customWidth="1"/>
    <col min="11240" max="11240" width="7.6640625" style="1" customWidth="1"/>
    <col min="11241" max="11241" width="10.5546875" style="1" customWidth="1"/>
    <col min="11242" max="11242" width="59" style="1" customWidth="1"/>
    <col min="11243" max="11244" width="0" style="1" hidden="1" customWidth="1"/>
    <col min="11245" max="11247" width="27.88671875" style="1" customWidth="1"/>
    <col min="11248" max="11250" width="6.109375" style="1" customWidth="1"/>
    <col min="11251" max="11251" width="8.88671875" style="1"/>
    <col min="11252" max="11252" width="33.33203125" style="1" customWidth="1"/>
    <col min="11253" max="11253" width="23.6640625" style="1" bestFit="1" customWidth="1"/>
    <col min="11254" max="11254" width="26.44140625" style="1" bestFit="1" customWidth="1"/>
    <col min="11255" max="11255" width="24.6640625" style="1" bestFit="1" customWidth="1"/>
    <col min="11256" max="11256" width="20.6640625" style="1" bestFit="1" customWidth="1"/>
    <col min="11257" max="11494" width="8.88671875" style="1"/>
    <col min="11495" max="11495" width="10.44140625" style="1" customWidth="1"/>
    <col min="11496" max="11496" width="7.6640625" style="1" customWidth="1"/>
    <col min="11497" max="11497" width="10.5546875" style="1" customWidth="1"/>
    <col min="11498" max="11498" width="59" style="1" customWidth="1"/>
    <col min="11499" max="11500" width="0" style="1" hidden="1" customWidth="1"/>
    <col min="11501" max="11503" width="27.88671875" style="1" customWidth="1"/>
    <col min="11504" max="11506" width="6.109375" style="1" customWidth="1"/>
    <col min="11507" max="11507" width="8.88671875" style="1"/>
    <col min="11508" max="11508" width="33.33203125" style="1" customWidth="1"/>
    <col min="11509" max="11509" width="23.6640625" style="1" bestFit="1" customWidth="1"/>
    <col min="11510" max="11510" width="26.44140625" style="1" bestFit="1" customWidth="1"/>
    <col min="11511" max="11511" width="24.6640625" style="1" bestFit="1" customWidth="1"/>
    <col min="11512" max="11512" width="20.6640625" style="1" bestFit="1" customWidth="1"/>
    <col min="11513" max="11750" width="8.88671875" style="1"/>
    <col min="11751" max="11751" width="10.44140625" style="1" customWidth="1"/>
    <col min="11752" max="11752" width="7.6640625" style="1" customWidth="1"/>
    <col min="11753" max="11753" width="10.5546875" style="1" customWidth="1"/>
    <col min="11754" max="11754" width="59" style="1" customWidth="1"/>
    <col min="11755" max="11756" width="0" style="1" hidden="1" customWidth="1"/>
    <col min="11757" max="11759" width="27.88671875" style="1" customWidth="1"/>
    <col min="11760" max="11762" width="6.109375" style="1" customWidth="1"/>
    <col min="11763" max="11763" width="8.88671875" style="1"/>
    <col min="11764" max="11764" width="33.33203125" style="1" customWidth="1"/>
    <col min="11765" max="11765" width="23.6640625" style="1" bestFit="1" customWidth="1"/>
    <col min="11766" max="11766" width="26.44140625" style="1" bestFit="1" customWidth="1"/>
    <col min="11767" max="11767" width="24.6640625" style="1" bestFit="1" customWidth="1"/>
    <col min="11768" max="11768" width="20.6640625" style="1" bestFit="1" customWidth="1"/>
    <col min="11769" max="12006" width="8.88671875" style="1"/>
    <col min="12007" max="12007" width="10.44140625" style="1" customWidth="1"/>
    <col min="12008" max="12008" width="7.6640625" style="1" customWidth="1"/>
    <col min="12009" max="12009" width="10.5546875" style="1" customWidth="1"/>
    <col min="12010" max="12010" width="59" style="1" customWidth="1"/>
    <col min="12011" max="12012" width="0" style="1" hidden="1" customWidth="1"/>
    <col min="12013" max="12015" width="27.88671875" style="1" customWidth="1"/>
    <col min="12016" max="12018" width="6.109375" style="1" customWidth="1"/>
    <col min="12019" max="12019" width="8.88671875" style="1"/>
    <col min="12020" max="12020" width="33.33203125" style="1" customWidth="1"/>
    <col min="12021" max="12021" width="23.6640625" style="1" bestFit="1" customWidth="1"/>
    <col min="12022" max="12022" width="26.44140625" style="1" bestFit="1" customWidth="1"/>
    <col min="12023" max="12023" width="24.6640625" style="1" bestFit="1" customWidth="1"/>
    <col min="12024" max="12024" width="20.6640625" style="1" bestFit="1" customWidth="1"/>
    <col min="12025" max="12262" width="8.88671875" style="1"/>
    <col min="12263" max="12263" width="10.44140625" style="1" customWidth="1"/>
    <col min="12264" max="12264" width="7.6640625" style="1" customWidth="1"/>
    <col min="12265" max="12265" width="10.5546875" style="1" customWidth="1"/>
    <col min="12266" max="12266" width="59" style="1" customWidth="1"/>
    <col min="12267" max="12268" width="0" style="1" hidden="1" customWidth="1"/>
    <col min="12269" max="12271" width="27.88671875" style="1" customWidth="1"/>
    <col min="12272" max="12274" width="6.109375" style="1" customWidth="1"/>
    <col min="12275" max="12275" width="8.88671875" style="1"/>
    <col min="12276" max="12276" width="33.33203125" style="1" customWidth="1"/>
    <col min="12277" max="12277" width="23.6640625" style="1" bestFit="1" customWidth="1"/>
    <col min="12278" max="12278" width="26.44140625" style="1" bestFit="1" customWidth="1"/>
    <col min="12279" max="12279" width="24.6640625" style="1" bestFit="1" customWidth="1"/>
    <col min="12280" max="12280" width="20.6640625" style="1" bestFit="1" customWidth="1"/>
    <col min="12281" max="12518" width="8.88671875" style="1"/>
    <col min="12519" max="12519" width="10.44140625" style="1" customWidth="1"/>
    <col min="12520" max="12520" width="7.6640625" style="1" customWidth="1"/>
    <col min="12521" max="12521" width="10.5546875" style="1" customWidth="1"/>
    <col min="12522" max="12522" width="59" style="1" customWidth="1"/>
    <col min="12523" max="12524" width="0" style="1" hidden="1" customWidth="1"/>
    <col min="12525" max="12527" width="27.88671875" style="1" customWidth="1"/>
    <col min="12528" max="12530" width="6.109375" style="1" customWidth="1"/>
    <col min="12531" max="12531" width="8.88671875" style="1"/>
    <col min="12532" max="12532" width="33.33203125" style="1" customWidth="1"/>
    <col min="12533" max="12533" width="23.6640625" style="1" bestFit="1" customWidth="1"/>
    <col min="12534" max="12534" width="26.44140625" style="1" bestFit="1" customWidth="1"/>
    <col min="12535" max="12535" width="24.6640625" style="1" bestFit="1" customWidth="1"/>
    <col min="12536" max="12536" width="20.6640625" style="1" bestFit="1" customWidth="1"/>
    <col min="12537" max="12774" width="8.88671875" style="1"/>
    <col min="12775" max="12775" width="10.44140625" style="1" customWidth="1"/>
    <col min="12776" max="12776" width="7.6640625" style="1" customWidth="1"/>
    <col min="12777" max="12777" width="10.5546875" style="1" customWidth="1"/>
    <col min="12778" max="12778" width="59" style="1" customWidth="1"/>
    <col min="12779" max="12780" width="0" style="1" hidden="1" customWidth="1"/>
    <col min="12781" max="12783" width="27.88671875" style="1" customWidth="1"/>
    <col min="12784" max="12786" width="6.109375" style="1" customWidth="1"/>
    <col min="12787" max="12787" width="8.88671875" style="1"/>
    <col min="12788" max="12788" width="33.33203125" style="1" customWidth="1"/>
    <col min="12789" max="12789" width="23.6640625" style="1" bestFit="1" customWidth="1"/>
    <col min="12790" max="12790" width="26.44140625" style="1" bestFit="1" customWidth="1"/>
    <col min="12791" max="12791" width="24.6640625" style="1" bestFit="1" customWidth="1"/>
    <col min="12792" max="12792" width="20.6640625" style="1" bestFit="1" customWidth="1"/>
    <col min="12793" max="13030" width="8.88671875" style="1"/>
    <col min="13031" max="13031" width="10.44140625" style="1" customWidth="1"/>
    <col min="13032" max="13032" width="7.6640625" style="1" customWidth="1"/>
    <col min="13033" max="13033" width="10.5546875" style="1" customWidth="1"/>
    <col min="13034" max="13034" width="59" style="1" customWidth="1"/>
    <col min="13035" max="13036" width="0" style="1" hidden="1" customWidth="1"/>
    <col min="13037" max="13039" width="27.88671875" style="1" customWidth="1"/>
    <col min="13040" max="13042" width="6.109375" style="1" customWidth="1"/>
    <col min="13043" max="13043" width="8.88671875" style="1"/>
    <col min="13044" max="13044" width="33.33203125" style="1" customWidth="1"/>
    <col min="13045" max="13045" width="23.6640625" style="1" bestFit="1" customWidth="1"/>
    <col min="13046" max="13046" width="26.44140625" style="1" bestFit="1" customWidth="1"/>
    <col min="13047" max="13047" width="24.6640625" style="1" bestFit="1" customWidth="1"/>
    <col min="13048" max="13048" width="20.6640625" style="1" bestFit="1" customWidth="1"/>
    <col min="13049" max="13286" width="8.88671875" style="1"/>
    <col min="13287" max="13287" width="10.44140625" style="1" customWidth="1"/>
    <col min="13288" max="13288" width="7.6640625" style="1" customWidth="1"/>
    <col min="13289" max="13289" width="10.5546875" style="1" customWidth="1"/>
    <col min="13290" max="13290" width="59" style="1" customWidth="1"/>
    <col min="13291" max="13292" width="0" style="1" hidden="1" customWidth="1"/>
    <col min="13293" max="13295" width="27.88671875" style="1" customWidth="1"/>
    <col min="13296" max="13298" width="6.109375" style="1" customWidth="1"/>
    <col min="13299" max="13299" width="8.88671875" style="1"/>
    <col min="13300" max="13300" width="33.33203125" style="1" customWidth="1"/>
    <col min="13301" max="13301" width="23.6640625" style="1" bestFit="1" customWidth="1"/>
    <col min="13302" max="13302" width="26.44140625" style="1" bestFit="1" customWidth="1"/>
    <col min="13303" max="13303" width="24.6640625" style="1" bestFit="1" customWidth="1"/>
    <col min="13304" max="13304" width="20.6640625" style="1" bestFit="1" customWidth="1"/>
    <col min="13305" max="13542" width="8.88671875" style="1"/>
    <col min="13543" max="13543" width="10.44140625" style="1" customWidth="1"/>
    <col min="13544" max="13544" width="7.6640625" style="1" customWidth="1"/>
    <col min="13545" max="13545" width="10.5546875" style="1" customWidth="1"/>
    <col min="13546" max="13546" width="59" style="1" customWidth="1"/>
    <col min="13547" max="13548" width="0" style="1" hidden="1" customWidth="1"/>
    <col min="13549" max="13551" width="27.88671875" style="1" customWidth="1"/>
    <col min="13552" max="13554" width="6.109375" style="1" customWidth="1"/>
    <col min="13555" max="13555" width="8.88671875" style="1"/>
    <col min="13556" max="13556" width="33.33203125" style="1" customWidth="1"/>
    <col min="13557" max="13557" width="23.6640625" style="1" bestFit="1" customWidth="1"/>
    <col min="13558" max="13558" width="26.44140625" style="1" bestFit="1" customWidth="1"/>
    <col min="13559" max="13559" width="24.6640625" style="1" bestFit="1" customWidth="1"/>
    <col min="13560" max="13560" width="20.6640625" style="1" bestFit="1" customWidth="1"/>
    <col min="13561" max="13798" width="8.88671875" style="1"/>
    <col min="13799" max="13799" width="10.44140625" style="1" customWidth="1"/>
    <col min="13800" max="13800" width="7.6640625" style="1" customWidth="1"/>
    <col min="13801" max="13801" width="10.5546875" style="1" customWidth="1"/>
    <col min="13802" max="13802" width="59" style="1" customWidth="1"/>
    <col min="13803" max="13804" width="0" style="1" hidden="1" customWidth="1"/>
    <col min="13805" max="13807" width="27.88671875" style="1" customWidth="1"/>
    <col min="13808" max="13810" width="6.109375" style="1" customWidth="1"/>
    <col min="13811" max="13811" width="8.88671875" style="1"/>
    <col min="13812" max="13812" width="33.33203125" style="1" customWidth="1"/>
    <col min="13813" max="13813" width="23.6640625" style="1" bestFit="1" customWidth="1"/>
    <col min="13814" max="13814" width="26.44140625" style="1" bestFit="1" customWidth="1"/>
    <col min="13815" max="13815" width="24.6640625" style="1" bestFit="1" customWidth="1"/>
    <col min="13816" max="13816" width="20.6640625" style="1" bestFit="1" customWidth="1"/>
    <col min="13817" max="14054" width="8.88671875" style="1"/>
    <col min="14055" max="14055" width="10.44140625" style="1" customWidth="1"/>
    <col min="14056" max="14056" width="7.6640625" style="1" customWidth="1"/>
    <col min="14057" max="14057" width="10.5546875" style="1" customWidth="1"/>
    <col min="14058" max="14058" width="59" style="1" customWidth="1"/>
    <col min="14059" max="14060" width="0" style="1" hidden="1" customWidth="1"/>
    <col min="14061" max="14063" width="27.88671875" style="1" customWidth="1"/>
    <col min="14064" max="14066" width="6.109375" style="1" customWidth="1"/>
    <col min="14067" max="14067" width="8.88671875" style="1"/>
    <col min="14068" max="14068" width="33.33203125" style="1" customWidth="1"/>
    <col min="14069" max="14069" width="23.6640625" style="1" bestFit="1" customWidth="1"/>
    <col min="14070" max="14070" width="26.44140625" style="1" bestFit="1" customWidth="1"/>
    <col min="14071" max="14071" width="24.6640625" style="1" bestFit="1" customWidth="1"/>
    <col min="14072" max="14072" width="20.6640625" style="1" bestFit="1" customWidth="1"/>
    <col min="14073" max="14310" width="8.88671875" style="1"/>
    <col min="14311" max="14311" width="10.44140625" style="1" customWidth="1"/>
    <col min="14312" max="14312" width="7.6640625" style="1" customWidth="1"/>
    <col min="14313" max="14313" width="10.5546875" style="1" customWidth="1"/>
    <col min="14314" max="14314" width="59" style="1" customWidth="1"/>
    <col min="14315" max="14316" width="0" style="1" hidden="1" customWidth="1"/>
    <col min="14317" max="14319" width="27.88671875" style="1" customWidth="1"/>
    <col min="14320" max="14322" width="6.109375" style="1" customWidth="1"/>
    <col min="14323" max="14323" width="8.88671875" style="1"/>
    <col min="14324" max="14324" width="33.33203125" style="1" customWidth="1"/>
    <col min="14325" max="14325" width="23.6640625" style="1" bestFit="1" customWidth="1"/>
    <col min="14326" max="14326" width="26.44140625" style="1" bestFit="1" customWidth="1"/>
    <col min="14327" max="14327" width="24.6640625" style="1" bestFit="1" customWidth="1"/>
    <col min="14328" max="14328" width="20.6640625" style="1" bestFit="1" customWidth="1"/>
    <col min="14329" max="14566" width="8.88671875" style="1"/>
    <col min="14567" max="14567" width="10.44140625" style="1" customWidth="1"/>
    <col min="14568" max="14568" width="7.6640625" style="1" customWidth="1"/>
    <col min="14569" max="14569" width="10.5546875" style="1" customWidth="1"/>
    <col min="14570" max="14570" width="59" style="1" customWidth="1"/>
    <col min="14571" max="14572" width="0" style="1" hidden="1" customWidth="1"/>
    <col min="14573" max="14575" width="27.88671875" style="1" customWidth="1"/>
    <col min="14576" max="14578" width="6.109375" style="1" customWidth="1"/>
    <col min="14579" max="14579" width="8.88671875" style="1"/>
    <col min="14580" max="14580" width="33.33203125" style="1" customWidth="1"/>
    <col min="14581" max="14581" width="23.6640625" style="1" bestFit="1" customWidth="1"/>
    <col min="14582" max="14582" width="26.44140625" style="1" bestFit="1" customWidth="1"/>
    <col min="14583" max="14583" width="24.6640625" style="1" bestFit="1" customWidth="1"/>
    <col min="14584" max="14584" width="20.6640625" style="1" bestFit="1" customWidth="1"/>
    <col min="14585" max="14822" width="8.88671875" style="1"/>
    <col min="14823" max="14823" width="10.44140625" style="1" customWidth="1"/>
    <col min="14824" max="14824" width="7.6640625" style="1" customWidth="1"/>
    <col min="14825" max="14825" width="10.5546875" style="1" customWidth="1"/>
    <col min="14826" max="14826" width="59" style="1" customWidth="1"/>
    <col min="14827" max="14828" width="0" style="1" hidden="1" customWidth="1"/>
    <col min="14829" max="14831" width="27.88671875" style="1" customWidth="1"/>
    <col min="14832" max="14834" width="6.109375" style="1" customWidth="1"/>
    <col min="14835" max="14835" width="8.88671875" style="1"/>
    <col min="14836" max="14836" width="33.33203125" style="1" customWidth="1"/>
    <col min="14837" max="14837" width="23.6640625" style="1" bestFit="1" customWidth="1"/>
    <col min="14838" max="14838" width="26.44140625" style="1" bestFit="1" customWidth="1"/>
    <col min="14839" max="14839" width="24.6640625" style="1" bestFit="1" customWidth="1"/>
    <col min="14840" max="14840" width="20.6640625" style="1" bestFit="1" customWidth="1"/>
    <col min="14841" max="15078" width="8.88671875" style="1"/>
    <col min="15079" max="15079" width="10.44140625" style="1" customWidth="1"/>
    <col min="15080" max="15080" width="7.6640625" style="1" customWidth="1"/>
    <col min="15081" max="15081" width="10.5546875" style="1" customWidth="1"/>
    <col min="15082" max="15082" width="59" style="1" customWidth="1"/>
    <col min="15083" max="15084" width="0" style="1" hidden="1" customWidth="1"/>
    <col min="15085" max="15087" width="27.88671875" style="1" customWidth="1"/>
    <col min="15088" max="15090" width="6.109375" style="1" customWidth="1"/>
    <col min="15091" max="15091" width="8.88671875" style="1"/>
    <col min="15092" max="15092" width="33.33203125" style="1" customWidth="1"/>
    <col min="15093" max="15093" width="23.6640625" style="1" bestFit="1" customWidth="1"/>
    <col min="15094" max="15094" width="26.44140625" style="1" bestFit="1" customWidth="1"/>
    <col min="15095" max="15095" width="24.6640625" style="1" bestFit="1" customWidth="1"/>
    <col min="15096" max="15096" width="20.6640625" style="1" bestFit="1" customWidth="1"/>
    <col min="15097" max="15334" width="8.88671875" style="1"/>
    <col min="15335" max="15335" width="10.44140625" style="1" customWidth="1"/>
    <col min="15336" max="15336" width="7.6640625" style="1" customWidth="1"/>
    <col min="15337" max="15337" width="10.5546875" style="1" customWidth="1"/>
    <col min="15338" max="15338" width="59" style="1" customWidth="1"/>
    <col min="15339" max="15340" width="0" style="1" hidden="1" customWidth="1"/>
    <col min="15341" max="15343" width="27.88671875" style="1" customWidth="1"/>
    <col min="15344" max="15346" width="6.109375" style="1" customWidth="1"/>
    <col min="15347" max="15347" width="8.88671875" style="1"/>
    <col min="15348" max="15348" width="33.33203125" style="1" customWidth="1"/>
    <col min="15349" max="15349" width="23.6640625" style="1" bestFit="1" customWidth="1"/>
    <col min="15350" max="15350" width="26.44140625" style="1" bestFit="1" customWidth="1"/>
    <col min="15351" max="15351" width="24.6640625" style="1" bestFit="1" customWidth="1"/>
    <col min="15352" max="15352" width="20.6640625" style="1" bestFit="1" customWidth="1"/>
    <col min="15353" max="15590" width="8.88671875" style="1"/>
    <col min="15591" max="15591" width="10.44140625" style="1" customWidth="1"/>
    <col min="15592" max="15592" width="7.6640625" style="1" customWidth="1"/>
    <col min="15593" max="15593" width="10.5546875" style="1" customWidth="1"/>
    <col min="15594" max="15594" width="59" style="1" customWidth="1"/>
    <col min="15595" max="15596" width="0" style="1" hidden="1" customWidth="1"/>
    <col min="15597" max="15599" width="27.88671875" style="1" customWidth="1"/>
    <col min="15600" max="15602" width="6.109375" style="1" customWidth="1"/>
    <col min="15603" max="15603" width="8.88671875" style="1"/>
    <col min="15604" max="15604" width="33.33203125" style="1" customWidth="1"/>
    <col min="15605" max="15605" width="23.6640625" style="1" bestFit="1" customWidth="1"/>
    <col min="15606" max="15606" width="26.44140625" style="1" bestFit="1" customWidth="1"/>
    <col min="15607" max="15607" width="24.6640625" style="1" bestFit="1" customWidth="1"/>
    <col min="15608" max="15608" width="20.6640625" style="1" bestFit="1" customWidth="1"/>
    <col min="15609" max="15846" width="8.88671875" style="1"/>
    <col min="15847" max="15847" width="10.44140625" style="1" customWidth="1"/>
    <col min="15848" max="15848" width="7.6640625" style="1" customWidth="1"/>
    <col min="15849" max="15849" width="10.5546875" style="1" customWidth="1"/>
    <col min="15850" max="15850" width="59" style="1" customWidth="1"/>
    <col min="15851" max="15852" width="0" style="1" hidden="1" customWidth="1"/>
    <col min="15853" max="15855" width="27.88671875" style="1" customWidth="1"/>
    <col min="15856" max="15858" width="6.109375" style="1" customWidth="1"/>
    <col min="15859" max="15859" width="8.88671875" style="1"/>
    <col min="15860" max="15860" width="33.33203125" style="1" customWidth="1"/>
    <col min="15861" max="15861" width="23.6640625" style="1" bestFit="1" customWidth="1"/>
    <col min="15862" max="15862" width="26.44140625" style="1" bestFit="1" customWidth="1"/>
    <col min="15863" max="15863" width="24.6640625" style="1" bestFit="1" customWidth="1"/>
    <col min="15864" max="15864" width="20.6640625" style="1" bestFit="1" customWidth="1"/>
    <col min="15865" max="16102" width="8.88671875" style="1"/>
    <col min="16103" max="16103" width="10.44140625" style="1" customWidth="1"/>
    <col min="16104" max="16104" width="7.6640625" style="1" customWidth="1"/>
    <col min="16105" max="16105" width="10.5546875" style="1" customWidth="1"/>
    <col min="16106" max="16106" width="59" style="1" customWidth="1"/>
    <col min="16107" max="16108" width="0" style="1" hidden="1" customWidth="1"/>
    <col min="16109" max="16111" width="27.88671875" style="1" customWidth="1"/>
    <col min="16112" max="16114" width="6.109375" style="1" customWidth="1"/>
    <col min="16115" max="16115" width="8.88671875" style="1"/>
    <col min="16116" max="16116" width="33.33203125" style="1" customWidth="1"/>
    <col min="16117" max="16117" width="23.6640625" style="1" bestFit="1" customWidth="1"/>
    <col min="16118" max="16118" width="26.44140625" style="1" bestFit="1" customWidth="1"/>
    <col min="16119" max="16119" width="24.6640625" style="1" bestFit="1" customWidth="1"/>
    <col min="16120" max="16120" width="20.6640625" style="1" bestFit="1" customWidth="1"/>
    <col min="16121" max="16384" width="8.88671875" style="1"/>
  </cols>
  <sheetData>
    <row r="1" spans="1:13" ht="53.4" customHeight="1" x14ac:dyDescent="0.25">
      <c r="A1" s="302" t="s">
        <v>228</v>
      </c>
      <c r="B1" s="302"/>
      <c r="C1" s="302"/>
      <c r="D1" s="302"/>
      <c r="E1" s="302"/>
      <c r="F1" s="302"/>
      <c r="G1" s="302"/>
      <c r="H1" s="302"/>
      <c r="I1" s="302"/>
      <c r="J1" s="302"/>
    </row>
    <row r="2" spans="1:13" hidden="1" x14ac:dyDescent="0.25">
      <c r="A2" s="106"/>
      <c r="B2" s="106"/>
      <c r="C2" s="106"/>
      <c r="D2" s="106"/>
      <c r="E2" s="121"/>
      <c r="F2" s="121"/>
      <c r="G2" s="121"/>
      <c r="H2" s="121"/>
      <c r="I2" s="121"/>
    </row>
    <row r="3" spans="1:13" ht="18" customHeight="1" x14ac:dyDescent="0.25">
      <c r="A3" s="302" t="s">
        <v>115</v>
      </c>
      <c r="B3" s="302"/>
      <c r="C3" s="302"/>
      <c r="D3" s="302"/>
      <c r="E3" s="302"/>
      <c r="F3" s="302"/>
      <c r="G3" s="302"/>
      <c r="H3" s="302"/>
      <c r="I3" s="302"/>
      <c r="J3" s="302"/>
    </row>
    <row r="4" spans="1:13" x14ac:dyDescent="0.25">
      <c r="A4" s="106"/>
      <c r="B4" s="106"/>
      <c r="C4" s="106"/>
      <c r="D4" s="106"/>
      <c r="E4" s="121"/>
      <c r="F4" s="121"/>
      <c r="G4" s="121"/>
      <c r="H4" s="121"/>
      <c r="I4" s="121"/>
    </row>
    <row r="5" spans="1:13" ht="18" customHeight="1" x14ac:dyDescent="0.25">
      <c r="A5" s="302" t="s">
        <v>120</v>
      </c>
      <c r="B5" s="302"/>
      <c r="C5" s="302"/>
      <c r="D5" s="302"/>
      <c r="E5" s="302"/>
      <c r="F5" s="302"/>
      <c r="G5" s="302"/>
      <c r="H5" s="302"/>
      <c r="I5" s="302"/>
      <c r="J5" s="302"/>
    </row>
    <row r="6" spans="1:13" x14ac:dyDescent="0.25">
      <c r="A6" s="106"/>
      <c r="B6" s="106"/>
      <c r="C6" s="106"/>
      <c r="D6" s="106"/>
      <c r="E6" s="121"/>
      <c r="F6" s="121"/>
      <c r="G6" s="121"/>
      <c r="H6" s="121"/>
      <c r="I6" s="121"/>
    </row>
    <row r="7" spans="1:13" ht="18" customHeight="1" x14ac:dyDescent="0.25">
      <c r="A7" s="302" t="s">
        <v>211</v>
      </c>
      <c r="B7" s="302"/>
      <c r="C7" s="302"/>
      <c r="D7" s="302"/>
      <c r="E7" s="302"/>
      <c r="F7" s="302"/>
      <c r="G7" s="302"/>
      <c r="H7" s="302"/>
      <c r="I7" s="302"/>
      <c r="J7" s="302"/>
    </row>
    <row r="8" spans="1:13" ht="9.6" customHeight="1" thickBot="1" x14ac:dyDescent="0.3">
      <c r="A8" s="12"/>
      <c r="B8" s="12"/>
      <c r="C8" s="12"/>
      <c r="D8" s="12"/>
      <c r="E8" s="92"/>
      <c r="F8" s="92"/>
      <c r="G8" s="92"/>
      <c r="H8" s="92"/>
      <c r="I8" s="92"/>
    </row>
    <row r="9" spans="1:13" ht="22.2" customHeight="1" x14ac:dyDescent="0.25">
      <c r="A9" s="316" t="s">
        <v>199</v>
      </c>
      <c r="B9" s="308" t="s">
        <v>124</v>
      </c>
      <c r="C9" s="298" t="s">
        <v>229</v>
      </c>
      <c r="D9" s="298" t="s">
        <v>183</v>
      </c>
      <c r="E9" s="298" t="s">
        <v>226</v>
      </c>
      <c r="F9" s="298" t="s">
        <v>213</v>
      </c>
      <c r="G9" s="298" t="s">
        <v>213</v>
      </c>
      <c r="H9" s="298" t="s">
        <v>213</v>
      </c>
      <c r="I9" s="298" t="s">
        <v>213</v>
      </c>
      <c r="J9" s="298" t="s">
        <v>215</v>
      </c>
    </row>
    <row r="10" spans="1:13" ht="22.2" customHeight="1" thickBot="1" x14ac:dyDescent="0.3">
      <c r="A10" s="317"/>
      <c r="B10" s="309"/>
      <c r="C10" s="299"/>
      <c r="D10" s="299"/>
      <c r="E10" s="299"/>
      <c r="F10" s="299"/>
      <c r="G10" s="299"/>
      <c r="H10" s="299"/>
      <c r="I10" s="299"/>
      <c r="J10" s="299"/>
    </row>
    <row r="11" spans="1:13" ht="10.5" customHeight="1" thickBot="1" x14ac:dyDescent="0.3">
      <c r="A11" s="65">
        <v>1</v>
      </c>
      <c r="B11" s="66">
        <v>2</v>
      </c>
      <c r="C11" s="66">
        <v>3</v>
      </c>
      <c r="D11" s="66">
        <v>4</v>
      </c>
      <c r="E11" s="66">
        <v>5</v>
      </c>
      <c r="F11" s="66">
        <v>6</v>
      </c>
      <c r="G11" s="66">
        <v>7</v>
      </c>
      <c r="H11" s="66">
        <v>8</v>
      </c>
      <c r="I11" s="66">
        <v>9</v>
      </c>
      <c r="J11" s="66">
        <v>6</v>
      </c>
    </row>
    <row r="12" spans="1:13" x14ac:dyDescent="0.25">
      <c r="A12" s="312" t="s">
        <v>42</v>
      </c>
      <c r="B12" s="314"/>
      <c r="C12" s="108">
        <f>SUM(C13:C24)</f>
        <v>13708800</v>
      </c>
      <c r="D12" s="122">
        <f>+E12-C12</f>
        <v>-932500</v>
      </c>
      <c r="E12" s="108">
        <f>SUM(E13:E24)</f>
        <v>12776300</v>
      </c>
      <c r="F12" s="108">
        <f t="shared" ref="F12:I12" si="0">SUM(F13:F24)</f>
        <v>10140425.000000002</v>
      </c>
      <c r="G12" s="108">
        <f t="shared" si="0"/>
        <v>10140425.000000002</v>
      </c>
      <c r="H12" s="108">
        <f t="shared" si="0"/>
        <v>10140425.000000002</v>
      </c>
      <c r="I12" s="108">
        <f t="shared" si="0"/>
        <v>10140425.000000002</v>
      </c>
      <c r="J12" s="108">
        <f>E12/C12*100</f>
        <v>93.197799953314657</v>
      </c>
      <c r="M12" s="11"/>
    </row>
    <row r="13" spans="1:13" x14ac:dyDescent="0.25">
      <c r="A13" s="119">
        <v>11</v>
      </c>
      <c r="B13" s="123" t="s">
        <v>125</v>
      </c>
      <c r="C13" s="122">
        <v>1163681.7</v>
      </c>
      <c r="D13" s="122">
        <f t="shared" ref="D13:D24" si="1">+E13-C13</f>
        <v>105000</v>
      </c>
      <c r="E13" s="122">
        <v>1268681.7</v>
      </c>
      <c r="F13" s="122">
        <v>243681.79</v>
      </c>
      <c r="G13" s="122">
        <v>243681.79</v>
      </c>
      <c r="H13" s="122">
        <v>243681.79</v>
      </c>
      <c r="I13" s="122">
        <v>243681.79</v>
      </c>
      <c r="J13" s="122">
        <f>E13/C13*100</f>
        <v>109.02308595211217</v>
      </c>
    </row>
    <row r="14" spans="1:13" x14ac:dyDescent="0.25">
      <c r="A14" s="119">
        <v>12</v>
      </c>
      <c r="B14" s="123" t="s">
        <v>218</v>
      </c>
      <c r="C14" s="122">
        <v>0</v>
      </c>
      <c r="D14" s="122">
        <f>E14-C14</f>
        <v>24000</v>
      </c>
      <c r="E14" s="122">
        <v>24000</v>
      </c>
      <c r="F14" s="122"/>
      <c r="G14" s="122"/>
      <c r="H14" s="122"/>
      <c r="I14" s="122"/>
      <c r="J14" s="149" t="s">
        <v>216</v>
      </c>
    </row>
    <row r="15" spans="1:13" x14ac:dyDescent="0.25">
      <c r="A15" s="119">
        <v>31</v>
      </c>
      <c r="B15" s="123" t="s">
        <v>95</v>
      </c>
      <c r="C15" s="122">
        <v>1119850</v>
      </c>
      <c r="D15" s="122">
        <f t="shared" si="1"/>
        <v>41000</v>
      </c>
      <c r="E15" s="122">
        <v>1160850</v>
      </c>
      <c r="F15" s="122">
        <v>925000.7</v>
      </c>
      <c r="G15" s="122">
        <v>925000.7</v>
      </c>
      <c r="H15" s="122">
        <v>925000.7</v>
      </c>
      <c r="I15" s="122">
        <v>925000.7</v>
      </c>
      <c r="J15" s="122">
        <f t="shared" ref="J15:J23" si="2">E15/C15*100</f>
        <v>103.66120462561949</v>
      </c>
    </row>
    <row r="16" spans="1:13" x14ac:dyDescent="0.25">
      <c r="A16" s="118">
        <v>41</v>
      </c>
      <c r="B16" s="123" t="s">
        <v>185</v>
      </c>
      <c r="C16" s="122">
        <v>147900</v>
      </c>
      <c r="D16" s="122">
        <f t="shared" si="1"/>
        <v>0</v>
      </c>
      <c r="E16" s="122">
        <v>147900</v>
      </c>
      <c r="F16" s="122">
        <v>145000</v>
      </c>
      <c r="G16" s="122">
        <v>145000</v>
      </c>
      <c r="H16" s="122">
        <v>145000</v>
      </c>
      <c r="I16" s="122">
        <v>145000</v>
      </c>
      <c r="J16" s="122">
        <f t="shared" si="2"/>
        <v>100</v>
      </c>
    </row>
    <row r="17" spans="1:10" x14ac:dyDescent="0.25">
      <c r="A17" s="118">
        <v>413</v>
      </c>
      <c r="B17" s="123" t="s">
        <v>133</v>
      </c>
      <c r="C17" s="122">
        <v>9232268.3000000007</v>
      </c>
      <c r="D17" s="122">
        <f t="shared" si="1"/>
        <v>-758000</v>
      </c>
      <c r="E17" s="122">
        <v>8474268.3000000007</v>
      </c>
      <c r="F17" s="122">
        <v>6453300</v>
      </c>
      <c r="G17" s="122">
        <v>6453300</v>
      </c>
      <c r="H17" s="122">
        <v>6453300</v>
      </c>
      <c r="I17" s="122">
        <v>6453300</v>
      </c>
      <c r="J17" s="122">
        <f t="shared" si="2"/>
        <v>91.789666684621807</v>
      </c>
    </row>
    <row r="18" spans="1:10" ht="36" customHeight="1" x14ac:dyDescent="0.25">
      <c r="A18" s="118">
        <v>451</v>
      </c>
      <c r="B18" s="123" t="s">
        <v>126</v>
      </c>
      <c r="C18" s="122">
        <v>385000</v>
      </c>
      <c r="D18" s="122">
        <f t="shared" si="1"/>
        <v>59000</v>
      </c>
      <c r="E18" s="122">
        <v>444000</v>
      </c>
      <c r="F18" s="122">
        <v>314419.86</v>
      </c>
      <c r="G18" s="122">
        <v>314419.86</v>
      </c>
      <c r="H18" s="122">
        <v>314419.86</v>
      </c>
      <c r="I18" s="122">
        <v>314419.86</v>
      </c>
      <c r="J18" s="122">
        <f t="shared" si="2"/>
        <v>115.32467532467533</v>
      </c>
    </row>
    <row r="19" spans="1:10" x14ac:dyDescent="0.25">
      <c r="A19" s="119">
        <v>51</v>
      </c>
      <c r="B19" s="123" t="s">
        <v>191</v>
      </c>
      <c r="C19" s="122">
        <v>100000</v>
      </c>
      <c r="D19" s="122">
        <f t="shared" si="1"/>
        <v>-75000</v>
      </c>
      <c r="E19" s="122">
        <v>25000</v>
      </c>
      <c r="F19" s="122">
        <v>0</v>
      </c>
      <c r="G19" s="122">
        <v>0</v>
      </c>
      <c r="H19" s="122">
        <v>0</v>
      </c>
      <c r="I19" s="122">
        <v>0</v>
      </c>
      <c r="J19" s="149" t="s">
        <v>216</v>
      </c>
    </row>
    <row r="20" spans="1:10" s="7" customFormat="1" x14ac:dyDescent="0.25">
      <c r="A20" s="119">
        <v>53</v>
      </c>
      <c r="B20" s="123" t="s">
        <v>128</v>
      </c>
      <c r="C20" s="113">
        <v>31500</v>
      </c>
      <c r="D20" s="122">
        <f t="shared" si="1"/>
        <v>-1500</v>
      </c>
      <c r="E20" s="113">
        <v>30000</v>
      </c>
      <c r="F20" s="113">
        <v>31501.09</v>
      </c>
      <c r="G20" s="113">
        <v>31501.09</v>
      </c>
      <c r="H20" s="113">
        <v>31501.09</v>
      </c>
      <c r="I20" s="113">
        <v>31501.09</v>
      </c>
      <c r="J20" s="122">
        <f t="shared" si="2"/>
        <v>95.238095238095227</v>
      </c>
    </row>
    <row r="21" spans="1:10" s="7" customFormat="1" x14ac:dyDescent="0.25">
      <c r="A21" s="119">
        <v>54</v>
      </c>
      <c r="B21" s="123" t="s">
        <v>110</v>
      </c>
      <c r="C21" s="113">
        <v>1195180</v>
      </c>
      <c r="D21" s="122">
        <f t="shared" si="1"/>
        <v>0</v>
      </c>
      <c r="E21" s="113">
        <v>1195180</v>
      </c>
      <c r="F21" s="113">
        <v>1813778.75</v>
      </c>
      <c r="G21" s="113">
        <v>1813778.75</v>
      </c>
      <c r="H21" s="113">
        <v>1813778.75</v>
      </c>
      <c r="I21" s="113">
        <v>1813778.75</v>
      </c>
      <c r="J21" s="122">
        <f t="shared" si="2"/>
        <v>100</v>
      </c>
    </row>
    <row r="22" spans="1:10" s="7" customFormat="1" x14ac:dyDescent="0.25">
      <c r="A22" s="119">
        <v>57</v>
      </c>
      <c r="B22" s="123" t="s">
        <v>129</v>
      </c>
      <c r="C22" s="113">
        <v>3420</v>
      </c>
      <c r="D22" s="122">
        <f t="shared" si="1"/>
        <v>0</v>
      </c>
      <c r="E22" s="113">
        <v>3420</v>
      </c>
      <c r="F22" s="113">
        <v>3020</v>
      </c>
      <c r="G22" s="113">
        <v>3020</v>
      </c>
      <c r="H22" s="113">
        <v>3020</v>
      </c>
      <c r="I22" s="113">
        <v>3020</v>
      </c>
      <c r="J22" s="122">
        <f t="shared" si="2"/>
        <v>100</v>
      </c>
    </row>
    <row r="23" spans="1:10" s="7" customFormat="1" x14ac:dyDescent="0.25">
      <c r="A23" s="119">
        <v>61</v>
      </c>
      <c r="B23" s="123" t="s">
        <v>96</v>
      </c>
      <c r="C23" s="113">
        <v>1000</v>
      </c>
      <c r="D23" s="122">
        <f t="shared" si="1"/>
        <v>0</v>
      </c>
      <c r="E23" s="113">
        <v>1000</v>
      </c>
      <c r="F23" s="113">
        <v>1000</v>
      </c>
      <c r="G23" s="113">
        <v>1000</v>
      </c>
      <c r="H23" s="113">
        <v>1000</v>
      </c>
      <c r="I23" s="113">
        <v>1000</v>
      </c>
      <c r="J23" s="122">
        <f t="shared" si="2"/>
        <v>100</v>
      </c>
    </row>
    <row r="24" spans="1:10" s="7" customFormat="1" ht="18" thickBot="1" x14ac:dyDescent="0.3">
      <c r="A24" s="124">
        <v>7102</v>
      </c>
      <c r="B24" s="125" t="s">
        <v>32</v>
      </c>
      <c r="C24" s="126">
        <v>329000</v>
      </c>
      <c r="D24" s="127">
        <f t="shared" si="1"/>
        <v>-327000</v>
      </c>
      <c r="E24" s="126">
        <v>2000</v>
      </c>
      <c r="F24" s="126">
        <v>209722.81</v>
      </c>
      <c r="G24" s="126">
        <v>209722.81</v>
      </c>
      <c r="H24" s="126">
        <v>209722.81</v>
      </c>
      <c r="I24" s="126">
        <v>209722.81</v>
      </c>
      <c r="J24" s="126">
        <f>E24/C24*100</f>
        <v>0.60790273556231</v>
      </c>
    </row>
    <row r="25" spans="1:10" ht="16.2" customHeight="1" x14ac:dyDescent="0.25">
      <c r="A25" s="12"/>
      <c r="B25" s="12"/>
      <c r="C25" s="62"/>
      <c r="D25" s="62"/>
      <c r="E25" s="62"/>
      <c r="F25" s="62"/>
      <c r="G25" s="62"/>
      <c r="H25" s="62"/>
      <c r="I25" s="62"/>
    </row>
    <row r="26" spans="1:10" hidden="1" x14ac:dyDescent="0.25">
      <c r="A26" s="315"/>
      <c r="B26" s="315"/>
      <c r="C26" s="315"/>
      <c r="D26" s="315"/>
      <c r="E26" s="315"/>
      <c r="F26" s="315"/>
      <c r="G26" s="315"/>
      <c r="H26" s="315"/>
      <c r="I26" s="315"/>
    </row>
    <row r="27" spans="1:10" ht="48.6" customHeight="1" thickBot="1" x14ac:dyDescent="0.3">
      <c r="A27" s="302" t="s">
        <v>212</v>
      </c>
      <c r="B27" s="302"/>
      <c r="C27" s="302"/>
      <c r="D27" s="302"/>
      <c r="E27" s="302"/>
      <c r="F27" s="302"/>
      <c r="G27" s="302"/>
      <c r="H27" s="302"/>
      <c r="I27" s="302"/>
      <c r="J27" s="302"/>
    </row>
    <row r="28" spans="1:10" ht="22.2" customHeight="1" x14ac:dyDescent="0.25">
      <c r="A28" s="316" t="s">
        <v>199</v>
      </c>
      <c r="B28" s="308" t="s">
        <v>124</v>
      </c>
      <c r="C28" s="298" t="s">
        <v>229</v>
      </c>
      <c r="D28" s="298" t="s">
        <v>183</v>
      </c>
      <c r="E28" s="298" t="s">
        <v>226</v>
      </c>
      <c r="F28" s="298" t="s">
        <v>183</v>
      </c>
      <c r="G28" s="298" t="s">
        <v>184</v>
      </c>
      <c r="H28" s="298" t="s">
        <v>183</v>
      </c>
      <c r="I28" s="318" t="s">
        <v>193</v>
      </c>
      <c r="J28" s="298" t="s">
        <v>215</v>
      </c>
    </row>
    <row r="29" spans="1:10" ht="22.2" customHeight="1" thickBot="1" x14ac:dyDescent="0.3">
      <c r="A29" s="317"/>
      <c r="B29" s="309"/>
      <c r="C29" s="299"/>
      <c r="D29" s="299"/>
      <c r="E29" s="299"/>
      <c r="F29" s="299"/>
      <c r="G29" s="299"/>
      <c r="H29" s="299"/>
      <c r="I29" s="319"/>
      <c r="J29" s="299"/>
    </row>
    <row r="30" spans="1:10" ht="10.5" customHeight="1" thickBot="1" x14ac:dyDescent="0.3">
      <c r="A30" s="65">
        <v>1</v>
      </c>
      <c r="B30" s="66">
        <v>2</v>
      </c>
      <c r="C30" s="66">
        <v>3</v>
      </c>
      <c r="D30" s="66">
        <v>4</v>
      </c>
      <c r="E30" s="66">
        <v>5</v>
      </c>
      <c r="F30" s="66">
        <v>6</v>
      </c>
      <c r="G30" s="66">
        <v>7</v>
      </c>
      <c r="H30" s="66">
        <v>8</v>
      </c>
      <c r="I30" s="98">
        <v>9</v>
      </c>
      <c r="J30" s="66">
        <v>6</v>
      </c>
    </row>
    <row r="31" spans="1:10" x14ac:dyDescent="0.25">
      <c r="A31" s="312" t="s">
        <v>43</v>
      </c>
      <c r="B31" s="313"/>
      <c r="C31" s="108">
        <f t="shared" ref="C31:E31" si="3">SUM(C32:C44)</f>
        <v>13275557.59</v>
      </c>
      <c r="D31" s="122">
        <f>+E31-C31</f>
        <v>-732257.58999999985</v>
      </c>
      <c r="E31" s="108">
        <f t="shared" si="3"/>
        <v>12543300</v>
      </c>
      <c r="F31" s="122">
        <f>+G31-E31</f>
        <v>-2655643.370000001</v>
      </c>
      <c r="G31" s="108">
        <f>SUM(G32:G44)</f>
        <v>9887656.629999999</v>
      </c>
      <c r="H31" s="122">
        <f>+I31-G31</f>
        <v>508565.58999999985</v>
      </c>
      <c r="I31" s="128">
        <f t="shared" ref="I31" si="4">SUM(I32:I44)</f>
        <v>10396222.219999999</v>
      </c>
      <c r="J31" s="108">
        <f>E31/C31*100</f>
        <v>94.484166973509403</v>
      </c>
    </row>
    <row r="32" spans="1:10" x14ac:dyDescent="0.25">
      <c r="A32" s="119">
        <v>11</v>
      </c>
      <c r="B32" s="123" t="s">
        <v>125</v>
      </c>
      <c r="C32" s="122">
        <v>1163681.7</v>
      </c>
      <c r="D32" s="122">
        <f t="shared" ref="D32:D44" si="5">+E32-C32</f>
        <v>105000</v>
      </c>
      <c r="E32" s="122">
        <v>1268681.7</v>
      </c>
      <c r="F32" s="122">
        <f t="shared" ref="F32:F44" si="6">+G32-E32</f>
        <v>-971666.90999999992</v>
      </c>
      <c r="G32" s="122">
        <v>297014.78999999998</v>
      </c>
      <c r="H32" s="122">
        <f t="shared" ref="H32:H44" si="7">+I32-G32</f>
        <v>350000.00000000006</v>
      </c>
      <c r="I32" s="129">
        <v>647014.79</v>
      </c>
      <c r="J32" s="122">
        <f>E32/C32*100</f>
        <v>109.02308595211217</v>
      </c>
    </row>
    <row r="33" spans="1:10" x14ac:dyDescent="0.25">
      <c r="A33" s="119">
        <v>12</v>
      </c>
      <c r="B33" s="123" t="s">
        <v>218</v>
      </c>
      <c r="C33" s="122">
        <v>0</v>
      </c>
      <c r="D33" s="122">
        <f>E33-C33</f>
        <v>24000</v>
      </c>
      <c r="E33" s="122">
        <v>24000</v>
      </c>
      <c r="F33" s="122"/>
      <c r="G33" s="122"/>
      <c r="H33" s="122"/>
      <c r="I33" s="129"/>
      <c r="J33" s="149" t="s">
        <v>216</v>
      </c>
    </row>
    <row r="34" spans="1:10" x14ac:dyDescent="0.25">
      <c r="A34" s="119">
        <v>31</v>
      </c>
      <c r="B34" s="123" t="s">
        <v>95</v>
      </c>
      <c r="C34" s="122">
        <v>919850</v>
      </c>
      <c r="D34" s="122">
        <f t="shared" si="5"/>
        <v>108000</v>
      </c>
      <c r="E34" s="122">
        <v>1027850</v>
      </c>
      <c r="F34" s="122">
        <f t="shared" si="6"/>
        <v>-338500</v>
      </c>
      <c r="G34" s="122">
        <v>689350</v>
      </c>
      <c r="H34" s="122">
        <f t="shared" si="7"/>
        <v>391760.64999999991</v>
      </c>
      <c r="I34" s="129">
        <v>1081110.6499999999</v>
      </c>
      <c r="J34" s="122">
        <f t="shared" ref="J34:J43" si="8">E34/C34*100</f>
        <v>111.74104473555471</v>
      </c>
    </row>
    <row r="35" spans="1:10" x14ac:dyDescent="0.25">
      <c r="A35" s="118">
        <v>41</v>
      </c>
      <c r="B35" s="123" t="s">
        <v>185</v>
      </c>
      <c r="C35" s="122">
        <v>147900</v>
      </c>
      <c r="D35" s="122">
        <f t="shared" si="5"/>
        <v>326500</v>
      </c>
      <c r="E35" s="122">
        <v>474400</v>
      </c>
      <c r="F35" s="122">
        <f t="shared" si="6"/>
        <v>-332400</v>
      </c>
      <c r="G35" s="122">
        <v>142000</v>
      </c>
      <c r="H35" s="122">
        <f t="shared" si="7"/>
        <v>6000</v>
      </c>
      <c r="I35" s="129">
        <v>148000</v>
      </c>
      <c r="J35" s="122">
        <f t="shared" si="8"/>
        <v>320.7572684246112</v>
      </c>
    </row>
    <row r="36" spans="1:10" x14ac:dyDescent="0.25">
      <c r="A36" s="118">
        <v>413</v>
      </c>
      <c r="B36" s="123" t="s">
        <v>133</v>
      </c>
      <c r="C36" s="122">
        <v>9132268.3000000007</v>
      </c>
      <c r="D36" s="122">
        <f t="shared" si="5"/>
        <v>-1084500.0000000009</v>
      </c>
      <c r="E36" s="122">
        <v>8047768.2999999998</v>
      </c>
      <c r="F36" s="122">
        <f t="shared" si="6"/>
        <v>-1992668.2999999998</v>
      </c>
      <c r="G36" s="122">
        <v>6055100</v>
      </c>
      <c r="H36" s="122">
        <f t="shared" si="7"/>
        <v>389160.3200000003</v>
      </c>
      <c r="I36" s="129">
        <v>6444260.3200000003</v>
      </c>
      <c r="J36" s="122">
        <f t="shared" si="8"/>
        <v>88.124527615992179</v>
      </c>
    </row>
    <row r="37" spans="1:10" ht="39" customHeight="1" x14ac:dyDescent="0.25">
      <c r="A37" s="118">
        <v>451</v>
      </c>
      <c r="B37" s="123" t="s">
        <v>126</v>
      </c>
      <c r="C37" s="122">
        <v>251757.59</v>
      </c>
      <c r="D37" s="122">
        <f t="shared" si="5"/>
        <v>192242.41</v>
      </c>
      <c r="E37" s="122">
        <v>444000</v>
      </c>
      <c r="F37" s="122">
        <f t="shared" si="6"/>
        <v>-138738</v>
      </c>
      <c r="G37" s="122">
        <v>305262</v>
      </c>
      <c r="H37" s="122">
        <f t="shared" si="7"/>
        <v>0</v>
      </c>
      <c r="I37" s="129">
        <v>305262</v>
      </c>
      <c r="J37" s="122">
        <f t="shared" si="8"/>
        <v>176.3601248327806</v>
      </c>
    </row>
    <row r="38" spans="1:10" x14ac:dyDescent="0.25">
      <c r="A38" s="119">
        <v>51</v>
      </c>
      <c r="B38" s="123" t="s">
        <v>191</v>
      </c>
      <c r="C38" s="122">
        <v>100000</v>
      </c>
      <c r="D38" s="122">
        <f t="shared" si="5"/>
        <v>-75000</v>
      </c>
      <c r="E38" s="122">
        <v>25000</v>
      </c>
      <c r="F38" s="122">
        <f t="shared" si="6"/>
        <v>1250</v>
      </c>
      <c r="G38" s="122">
        <v>26250</v>
      </c>
      <c r="H38" s="122">
        <f t="shared" si="7"/>
        <v>-11555.8</v>
      </c>
      <c r="I38" s="129">
        <v>14694.2</v>
      </c>
      <c r="J38" s="149" t="s">
        <v>216</v>
      </c>
    </row>
    <row r="39" spans="1:10" s="7" customFormat="1" x14ac:dyDescent="0.25">
      <c r="A39" s="119">
        <v>53</v>
      </c>
      <c r="B39" s="123" t="s">
        <v>128</v>
      </c>
      <c r="C39" s="113">
        <v>31500</v>
      </c>
      <c r="D39" s="122">
        <f t="shared" si="5"/>
        <v>-1500</v>
      </c>
      <c r="E39" s="113">
        <v>30000</v>
      </c>
      <c r="F39" s="122">
        <f t="shared" si="6"/>
        <v>1501.0900000000001</v>
      </c>
      <c r="G39" s="113">
        <v>31501.09</v>
      </c>
      <c r="H39" s="122">
        <f t="shared" si="7"/>
        <v>0</v>
      </c>
      <c r="I39" s="130">
        <v>31501.09</v>
      </c>
      <c r="J39" s="122">
        <f t="shared" si="8"/>
        <v>95.238095238095227</v>
      </c>
    </row>
    <row r="40" spans="1:10" s="7" customFormat="1" x14ac:dyDescent="0.25">
      <c r="A40" s="119">
        <v>54</v>
      </c>
      <c r="B40" s="123" t="s">
        <v>110</v>
      </c>
      <c r="C40" s="113">
        <v>1195180</v>
      </c>
      <c r="D40" s="122">
        <f t="shared" si="5"/>
        <v>0</v>
      </c>
      <c r="E40" s="113">
        <v>1195180</v>
      </c>
      <c r="F40" s="122">
        <f t="shared" si="6"/>
        <v>868798.75</v>
      </c>
      <c r="G40" s="113">
        <v>2063978.75</v>
      </c>
      <c r="H40" s="122">
        <f t="shared" si="7"/>
        <v>-661505.56000000006</v>
      </c>
      <c r="I40" s="130">
        <v>1402473.19</v>
      </c>
      <c r="J40" s="122">
        <f t="shared" si="8"/>
        <v>100</v>
      </c>
    </row>
    <row r="41" spans="1:10" s="7" customFormat="1" x14ac:dyDescent="0.25">
      <c r="A41" s="119">
        <v>57</v>
      </c>
      <c r="B41" s="123" t="s">
        <v>129</v>
      </c>
      <c r="C41" s="113">
        <v>3420</v>
      </c>
      <c r="D41" s="122">
        <f t="shared" si="5"/>
        <v>0</v>
      </c>
      <c r="E41" s="113">
        <v>3420</v>
      </c>
      <c r="F41" s="122">
        <f t="shared" si="6"/>
        <v>-620</v>
      </c>
      <c r="G41" s="113">
        <v>2800</v>
      </c>
      <c r="H41" s="122">
        <f t="shared" si="7"/>
        <v>2000</v>
      </c>
      <c r="I41" s="130">
        <v>4800</v>
      </c>
      <c r="J41" s="122">
        <f t="shared" si="8"/>
        <v>100</v>
      </c>
    </row>
    <row r="42" spans="1:10" s="7" customFormat="1" x14ac:dyDescent="0.25">
      <c r="A42" s="119">
        <v>61</v>
      </c>
      <c r="B42" s="123" t="s">
        <v>96</v>
      </c>
      <c r="C42" s="113">
        <v>1000</v>
      </c>
      <c r="D42" s="122">
        <f t="shared" si="5"/>
        <v>0</v>
      </c>
      <c r="E42" s="113">
        <v>1000</v>
      </c>
      <c r="F42" s="122">
        <f t="shared" si="6"/>
        <v>4000</v>
      </c>
      <c r="G42" s="113">
        <v>5000</v>
      </c>
      <c r="H42" s="122">
        <f t="shared" si="7"/>
        <v>0</v>
      </c>
      <c r="I42" s="130">
        <v>5000</v>
      </c>
      <c r="J42" s="122">
        <f t="shared" si="8"/>
        <v>100</v>
      </c>
    </row>
    <row r="43" spans="1:10" s="7" customFormat="1" x14ac:dyDescent="0.25">
      <c r="A43" s="119">
        <v>7102</v>
      </c>
      <c r="B43" s="123" t="s">
        <v>32</v>
      </c>
      <c r="C43" s="113">
        <v>329000</v>
      </c>
      <c r="D43" s="122">
        <f t="shared" si="5"/>
        <v>-327000</v>
      </c>
      <c r="E43" s="113">
        <v>2000</v>
      </c>
      <c r="F43" s="122">
        <f t="shared" si="6"/>
        <v>267400</v>
      </c>
      <c r="G43" s="113">
        <v>269400</v>
      </c>
      <c r="H43" s="122">
        <f t="shared" si="7"/>
        <v>-1400</v>
      </c>
      <c r="I43" s="130">
        <v>268000</v>
      </c>
      <c r="J43" s="122">
        <f t="shared" si="8"/>
        <v>0.60790273556231</v>
      </c>
    </row>
    <row r="44" spans="1:10" ht="18" thickBot="1" x14ac:dyDescent="0.3">
      <c r="A44" s="150">
        <v>81</v>
      </c>
      <c r="B44" s="151" t="s">
        <v>200</v>
      </c>
      <c r="C44" s="152">
        <v>0</v>
      </c>
      <c r="D44" s="152">
        <f t="shared" si="5"/>
        <v>0</v>
      </c>
      <c r="E44" s="152">
        <v>0</v>
      </c>
      <c r="F44" s="127">
        <f t="shared" si="6"/>
        <v>0</v>
      </c>
      <c r="G44" s="131">
        <v>0</v>
      </c>
      <c r="H44" s="127">
        <f t="shared" si="7"/>
        <v>44105.98</v>
      </c>
      <c r="I44" s="132">
        <v>44105.98</v>
      </c>
      <c r="J44" s="168" t="s">
        <v>216</v>
      </c>
    </row>
    <row r="45" spans="1:10" x14ac:dyDescent="0.25">
      <c r="A45" s="93"/>
      <c r="B45" s="94"/>
      <c r="C45" s="95"/>
      <c r="D45" s="95"/>
      <c r="E45" s="95"/>
      <c r="F45" s="95"/>
      <c r="G45" s="95"/>
      <c r="H45" s="95"/>
      <c r="I45" s="95"/>
      <c r="J45" s="169"/>
    </row>
    <row r="47" spans="1:10" x14ac:dyDescent="0.25">
      <c r="C47" s="68" t="s">
        <v>252</v>
      </c>
      <c r="D47" s="68"/>
    </row>
    <row r="48" spans="1:10" x14ac:dyDescent="0.25">
      <c r="C48" s="68" t="s">
        <v>255</v>
      </c>
      <c r="D48" s="68"/>
    </row>
  </sheetData>
  <mergeCells count="28">
    <mergeCell ref="A1:J1"/>
    <mergeCell ref="A3:J3"/>
    <mergeCell ref="A5:J5"/>
    <mergeCell ref="A7:J7"/>
    <mergeCell ref="A9:A10"/>
    <mergeCell ref="B9:B10"/>
    <mergeCell ref="C9:C10"/>
    <mergeCell ref="E9:E10"/>
    <mergeCell ref="F9:F10"/>
    <mergeCell ref="G9:G10"/>
    <mergeCell ref="H9:H10"/>
    <mergeCell ref="I9:I10"/>
    <mergeCell ref="A31:B31"/>
    <mergeCell ref="D9:D10"/>
    <mergeCell ref="D28:D29"/>
    <mergeCell ref="F28:F29"/>
    <mergeCell ref="H28:H29"/>
    <mergeCell ref="A12:B12"/>
    <mergeCell ref="A26:I26"/>
    <mergeCell ref="A28:A29"/>
    <mergeCell ref="B28:B29"/>
    <mergeCell ref="C28:C29"/>
    <mergeCell ref="E28:E29"/>
    <mergeCell ref="G28:G29"/>
    <mergeCell ref="I28:I29"/>
    <mergeCell ref="A27:J27"/>
    <mergeCell ref="J28:J29"/>
    <mergeCell ref="J9:J10"/>
  </mergeCells>
  <pageMargins left="0.25" right="0.25" top="0.75" bottom="0.75" header="0.3" footer="0.3"/>
  <pageSetup paperSize="9"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41236-03D8-4D90-9D13-4E4DB9F44C9F}">
  <sheetPr>
    <tabColor rgb="FF00B050"/>
    <pageSetUpPr fitToPage="1"/>
  </sheetPr>
  <dimension ref="A1:L68"/>
  <sheetViews>
    <sheetView topLeftCell="A4" zoomScale="80" zoomScaleNormal="80" zoomScaleSheetLayoutView="85" workbookViewId="0">
      <selection activeCell="D22" sqref="D22"/>
    </sheetView>
  </sheetViews>
  <sheetFormatPr defaultRowHeight="17.399999999999999" x14ac:dyDescent="0.25"/>
  <cols>
    <col min="1" max="1" width="32.88671875" style="48" customWidth="1"/>
    <col min="2" max="4" width="15.33203125" style="16" customWidth="1"/>
    <col min="5" max="5" width="0.109375" style="16" customWidth="1"/>
    <col min="6" max="8" width="15.33203125" style="16" hidden="1" customWidth="1"/>
    <col min="9" max="9" width="11.88671875" style="16" customWidth="1"/>
    <col min="10" max="244" width="9.109375" style="16"/>
    <col min="245" max="245" width="10.44140625" style="16" customWidth="1"/>
    <col min="246" max="246" width="7.6640625" style="16" customWidth="1"/>
    <col min="247" max="247" width="10.5546875" style="16" customWidth="1"/>
    <col min="248" max="248" width="59" style="16" customWidth="1"/>
    <col min="249" max="250" width="0" style="16" hidden="1" customWidth="1"/>
    <col min="251" max="253" width="27.88671875" style="16" customWidth="1"/>
    <col min="254" max="256" width="6.109375" style="16" customWidth="1"/>
    <col min="257" max="257" width="9.109375" style="16" customWidth="1"/>
    <col min="258" max="258" width="33.33203125" style="16" customWidth="1"/>
    <col min="259" max="259" width="23.6640625" style="16" bestFit="1" customWidth="1"/>
    <col min="260" max="260" width="26.44140625" style="16" bestFit="1" customWidth="1"/>
    <col min="261" max="261" width="24.6640625" style="16" bestFit="1" customWidth="1"/>
    <col min="262" max="262" width="20.6640625" style="16" bestFit="1" customWidth="1"/>
    <col min="263" max="500" width="9.109375" style="16"/>
    <col min="501" max="501" width="10.44140625" style="16" customWidth="1"/>
    <col min="502" max="502" width="7.6640625" style="16" customWidth="1"/>
    <col min="503" max="503" width="10.5546875" style="16" customWidth="1"/>
    <col min="504" max="504" width="59" style="16" customWidth="1"/>
    <col min="505" max="506" width="0" style="16" hidden="1" customWidth="1"/>
    <col min="507" max="509" width="27.88671875" style="16" customWidth="1"/>
    <col min="510" max="512" width="6.109375" style="16" customWidth="1"/>
    <col min="513" max="513" width="9.109375" style="16" customWidth="1"/>
    <col min="514" max="514" width="33.33203125" style="16" customWidth="1"/>
    <col min="515" max="515" width="23.6640625" style="16" bestFit="1" customWidth="1"/>
    <col min="516" max="516" width="26.44140625" style="16" bestFit="1" customWidth="1"/>
    <col min="517" max="517" width="24.6640625" style="16" bestFit="1" customWidth="1"/>
    <col min="518" max="518" width="20.6640625" style="16" bestFit="1" customWidth="1"/>
    <col min="519" max="756" width="9.109375" style="16"/>
    <col min="757" max="757" width="10.44140625" style="16" customWidth="1"/>
    <col min="758" max="758" width="7.6640625" style="16" customWidth="1"/>
    <col min="759" max="759" width="10.5546875" style="16" customWidth="1"/>
    <col min="760" max="760" width="59" style="16" customWidth="1"/>
    <col min="761" max="762" width="0" style="16" hidden="1" customWidth="1"/>
    <col min="763" max="765" width="27.88671875" style="16" customWidth="1"/>
    <col min="766" max="768" width="6.109375" style="16" customWidth="1"/>
    <col min="769" max="769" width="9.109375" style="16" customWidth="1"/>
    <col min="770" max="770" width="33.33203125" style="16" customWidth="1"/>
    <col min="771" max="771" width="23.6640625" style="16" bestFit="1" customWidth="1"/>
    <col min="772" max="772" width="26.44140625" style="16" bestFit="1" customWidth="1"/>
    <col min="773" max="773" width="24.6640625" style="16" bestFit="1" customWidth="1"/>
    <col min="774" max="774" width="20.6640625" style="16" bestFit="1" customWidth="1"/>
    <col min="775" max="1012" width="9.109375" style="16"/>
    <col min="1013" max="1013" width="10.44140625" style="16" customWidth="1"/>
    <col min="1014" max="1014" width="7.6640625" style="16" customWidth="1"/>
    <col min="1015" max="1015" width="10.5546875" style="16" customWidth="1"/>
    <col min="1016" max="1016" width="59" style="16" customWidth="1"/>
    <col min="1017" max="1018" width="0" style="16" hidden="1" customWidth="1"/>
    <col min="1019" max="1021" width="27.88671875" style="16" customWidth="1"/>
    <col min="1022" max="1024" width="6.109375" style="16" customWidth="1"/>
    <col min="1025" max="1025" width="9.109375" style="16" customWidth="1"/>
    <col min="1026" max="1026" width="33.33203125" style="16" customWidth="1"/>
    <col min="1027" max="1027" width="23.6640625" style="16" bestFit="1" customWidth="1"/>
    <col min="1028" max="1028" width="26.44140625" style="16" bestFit="1" customWidth="1"/>
    <col min="1029" max="1029" width="24.6640625" style="16" bestFit="1" customWidth="1"/>
    <col min="1030" max="1030" width="20.6640625" style="16" bestFit="1" customWidth="1"/>
    <col min="1031" max="1268" width="9.109375" style="16"/>
    <col min="1269" max="1269" width="10.44140625" style="16" customWidth="1"/>
    <col min="1270" max="1270" width="7.6640625" style="16" customWidth="1"/>
    <col min="1271" max="1271" width="10.5546875" style="16" customWidth="1"/>
    <col min="1272" max="1272" width="59" style="16" customWidth="1"/>
    <col min="1273" max="1274" width="0" style="16" hidden="1" customWidth="1"/>
    <col min="1275" max="1277" width="27.88671875" style="16" customWidth="1"/>
    <col min="1278" max="1280" width="6.109375" style="16" customWidth="1"/>
    <col min="1281" max="1281" width="9.109375" style="16" customWidth="1"/>
    <col min="1282" max="1282" width="33.33203125" style="16" customWidth="1"/>
    <col min="1283" max="1283" width="23.6640625" style="16" bestFit="1" customWidth="1"/>
    <col min="1284" max="1284" width="26.44140625" style="16" bestFit="1" customWidth="1"/>
    <col min="1285" max="1285" width="24.6640625" style="16" bestFit="1" customWidth="1"/>
    <col min="1286" max="1286" width="20.6640625" style="16" bestFit="1" customWidth="1"/>
    <col min="1287" max="1524" width="9.109375" style="16"/>
    <col min="1525" max="1525" width="10.44140625" style="16" customWidth="1"/>
    <col min="1526" max="1526" width="7.6640625" style="16" customWidth="1"/>
    <col min="1527" max="1527" width="10.5546875" style="16" customWidth="1"/>
    <col min="1528" max="1528" width="59" style="16" customWidth="1"/>
    <col min="1529" max="1530" width="0" style="16" hidden="1" customWidth="1"/>
    <col min="1531" max="1533" width="27.88671875" style="16" customWidth="1"/>
    <col min="1534" max="1536" width="6.109375" style="16" customWidth="1"/>
    <col min="1537" max="1537" width="9.109375" style="16" customWidth="1"/>
    <col min="1538" max="1538" width="33.33203125" style="16" customWidth="1"/>
    <col min="1539" max="1539" width="23.6640625" style="16" bestFit="1" customWidth="1"/>
    <col min="1540" max="1540" width="26.44140625" style="16" bestFit="1" customWidth="1"/>
    <col min="1541" max="1541" width="24.6640625" style="16" bestFit="1" customWidth="1"/>
    <col min="1542" max="1542" width="20.6640625" style="16" bestFit="1" customWidth="1"/>
    <col min="1543" max="1780" width="9.109375" style="16"/>
    <col min="1781" max="1781" width="10.44140625" style="16" customWidth="1"/>
    <col min="1782" max="1782" width="7.6640625" style="16" customWidth="1"/>
    <col min="1783" max="1783" width="10.5546875" style="16" customWidth="1"/>
    <col min="1784" max="1784" width="59" style="16" customWidth="1"/>
    <col min="1785" max="1786" width="0" style="16" hidden="1" customWidth="1"/>
    <col min="1787" max="1789" width="27.88671875" style="16" customWidth="1"/>
    <col min="1790" max="1792" width="6.109375" style="16" customWidth="1"/>
    <col min="1793" max="1793" width="9.109375" style="16" customWidth="1"/>
    <col min="1794" max="1794" width="33.33203125" style="16" customWidth="1"/>
    <col min="1795" max="1795" width="23.6640625" style="16" bestFit="1" customWidth="1"/>
    <col min="1796" max="1796" width="26.44140625" style="16" bestFit="1" customWidth="1"/>
    <col min="1797" max="1797" width="24.6640625" style="16" bestFit="1" customWidth="1"/>
    <col min="1798" max="1798" width="20.6640625" style="16" bestFit="1" customWidth="1"/>
    <col min="1799" max="2036" width="9.109375" style="16"/>
    <col min="2037" max="2037" width="10.44140625" style="16" customWidth="1"/>
    <col min="2038" max="2038" width="7.6640625" style="16" customWidth="1"/>
    <col min="2039" max="2039" width="10.5546875" style="16" customWidth="1"/>
    <col min="2040" max="2040" width="59" style="16" customWidth="1"/>
    <col min="2041" max="2042" width="0" style="16" hidden="1" customWidth="1"/>
    <col min="2043" max="2045" width="27.88671875" style="16" customWidth="1"/>
    <col min="2046" max="2048" width="6.109375" style="16" customWidth="1"/>
    <col min="2049" max="2049" width="9.109375" style="16" customWidth="1"/>
    <col min="2050" max="2050" width="33.33203125" style="16" customWidth="1"/>
    <col min="2051" max="2051" width="23.6640625" style="16" bestFit="1" customWidth="1"/>
    <col min="2052" max="2052" width="26.44140625" style="16" bestFit="1" customWidth="1"/>
    <col min="2053" max="2053" width="24.6640625" style="16" bestFit="1" customWidth="1"/>
    <col min="2054" max="2054" width="20.6640625" style="16" bestFit="1" customWidth="1"/>
    <col min="2055" max="2292" width="9.109375" style="16"/>
    <col min="2293" max="2293" width="10.44140625" style="16" customWidth="1"/>
    <col min="2294" max="2294" width="7.6640625" style="16" customWidth="1"/>
    <col min="2295" max="2295" width="10.5546875" style="16" customWidth="1"/>
    <col min="2296" max="2296" width="59" style="16" customWidth="1"/>
    <col min="2297" max="2298" width="0" style="16" hidden="1" customWidth="1"/>
    <col min="2299" max="2301" width="27.88671875" style="16" customWidth="1"/>
    <col min="2302" max="2304" width="6.109375" style="16" customWidth="1"/>
    <col min="2305" max="2305" width="9.109375" style="16" customWidth="1"/>
    <col min="2306" max="2306" width="33.33203125" style="16" customWidth="1"/>
    <col min="2307" max="2307" width="23.6640625" style="16" bestFit="1" customWidth="1"/>
    <col min="2308" max="2308" width="26.44140625" style="16" bestFit="1" customWidth="1"/>
    <col min="2309" max="2309" width="24.6640625" style="16" bestFit="1" customWidth="1"/>
    <col min="2310" max="2310" width="20.6640625" style="16" bestFit="1" customWidth="1"/>
    <col min="2311" max="2548" width="9.109375" style="16"/>
    <col min="2549" max="2549" width="10.44140625" style="16" customWidth="1"/>
    <col min="2550" max="2550" width="7.6640625" style="16" customWidth="1"/>
    <col min="2551" max="2551" width="10.5546875" style="16" customWidth="1"/>
    <col min="2552" max="2552" width="59" style="16" customWidth="1"/>
    <col min="2553" max="2554" width="0" style="16" hidden="1" customWidth="1"/>
    <col min="2555" max="2557" width="27.88671875" style="16" customWidth="1"/>
    <col min="2558" max="2560" width="6.109375" style="16" customWidth="1"/>
    <col min="2561" max="2561" width="9.109375" style="16" customWidth="1"/>
    <col min="2562" max="2562" width="33.33203125" style="16" customWidth="1"/>
    <col min="2563" max="2563" width="23.6640625" style="16" bestFit="1" customWidth="1"/>
    <col min="2564" max="2564" width="26.44140625" style="16" bestFit="1" customWidth="1"/>
    <col min="2565" max="2565" width="24.6640625" style="16" bestFit="1" customWidth="1"/>
    <col min="2566" max="2566" width="20.6640625" style="16" bestFit="1" customWidth="1"/>
    <col min="2567" max="2804" width="9.109375" style="16"/>
    <col min="2805" max="2805" width="10.44140625" style="16" customWidth="1"/>
    <col min="2806" max="2806" width="7.6640625" style="16" customWidth="1"/>
    <col min="2807" max="2807" width="10.5546875" style="16" customWidth="1"/>
    <col min="2808" max="2808" width="59" style="16" customWidth="1"/>
    <col min="2809" max="2810" width="0" style="16" hidden="1" customWidth="1"/>
    <col min="2811" max="2813" width="27.88671875" style="16" customWidth="1"/>
    <col min="2814" max="2816" width="6.109375" style="16" customWidth="1"/>
    <col min="2817" max="2817" width="9.109375" style="16" customWidth="1"/>
    <col min="2818" max="2818" width="33.33203125" style="16" customWidth="1"/>
    <col min="2819" max="2819" width="23.6640625" style="16" bestFit="1" customWidth="1"/>
    <col min="2820" max="2820" width="26.44140625" style="16" bestFit="1" customWidth="1"/>
    <col min="2821" max="2821" width="24.6640625" style="16" bestFit="1" customWidth="1"/>
    <col min="2822" max="2822" width="20.6640625" style="16" bestFit="1" customWidth="1"/>
    <col min="2823" max="3060" width="9.109375" style="16"/>
    <col min="3061" max="3061" width="10.44140625" style="16" customWidth="1"/>
    <col min="3062" max="3062" width="7.6640625" style="16" customWidth="1"/>
    <col min="3063" max="3063" width="10.5546875" style="16" customWidth="1"/>
    <col min="3064" max="3064" width="59" style="16" customWidth="1"/>
    <col min="3065" max="3066" width="0" style="16" hidden="1" customWidth="1"/>
    <col min="3067" max="3069" width="27.88671875" style="16" customWidth="1"/>
    <col min="3070" max="3072" width="6.109375" style="16" customWidth="1"/>
    <col min="3073" max="3073" width="9.109375" style="16" customWidth="1"/>
    <col min="3074" max="3074" width="33.33203125" style="16" customWidth="1"/>
    <col min="3075" max="3075" width="23.6640625" style="16" bestFit="1" customWidth="1"/>
    <col min="3076" max="3076" width="26.44140625" style="16" bestFit="1" customWidth="1"/>
    <col min="3077" max="3077" width="24.6640625" style="16" bestFit="1" customWidth="1"/>
    <col min="3078" max="3078" width="20.6640625" style="16" bestFit="1" customWidth="1"/>
    <col min="3079" max="3316" width="9.109375" style="16"/>
    <col min="3317" max="3317" width="10.44140625" style="16" customWidth="1"/>
    <col min="3318" max="3318" width="7.6640625" style="16" customWidth="1"/>
    <col min="3319" max="3319" width="10.5546875" style="16" customWidth="1"/>
    <col min="3320" max="3320" width="59" style="16" customWidth="1"/>
    <col min="3321" max="3322" width="0" style="16" hidden="1" customWidth="1"/>
    <col min="3323" max="3325" width="27.88671875" style="16" customWidth="1"/>
    <col min="3326" max="3328" width="6.109375" style="16" customWidth="1"/>
    <col min="3329" max="3329" width="9.109375" style="16" customWidth="1"/>
    <col min="3330" max="3330" width="33.33203125" style="16" customWidth="1"/>
    <col min="3331" max="3331" width="23.6640625" style="16" bestFit="1" customWidth="1"/>
    <col min="3332" max="3332" width="26.44140625" style="16" bestFit="1" customWidth="1"/>
    <col min="3333" max="3333" width="24.6640625" style="16" bestFit="1" customWidth="1"/>
    <col min="3334" max="3334" width="20.6640625" style="16" bestFit="1" customWidth="1"/>
    <col min="3335" max="3572" width="9.109375" style="16"/>
    <col min="3573" max="3573" width="10.44140625" style="16" customWidth="1"/>
    <col min="3574" max="3574" width="7.6640625" style="16" customWidth="1"/>
    <col min="3575" max="3575" width="10.5546875" style="16" customWidth="1"/>
    <col min="3576" max="3576" width="59" style="16" customWidth="1"/>
    <col min="3577" max="3578" width="0" style="16" hidden="1" customWidth="1"/>
    <col min="3579" max="3581" width="27.88671875" style="16" customWidth="1"/>
    <col min="3582" max="3584" width="6.109375" style="16" customWidth="1"/>
    <col min="3585" max="3585" width="9.109375" style="16" customWidth="1"/>
    <col min="3586" max="3586" width="33.33203125" style="16" customWidth="1"/>
    <col min="3587" max="3587" width="23.6640625" style="16" bestFit="1" customWidth="1"/>
    <col min="3588" max="3588" width="26.44140625" style="16" bestFit="1" customWidth="1"/>
    <col min="3589" max="3589" width="24.6640625" style="16" bestFit="1" customWidth="1"/>
    <col min="3590" max="3590" width="20.6640625" style="16" bestFit="1" customWidth="1"/>
    <col min="3591" max="3828" width="9.109375" style="16"/>
    <col min="3829" max="3829" width="10.44140625" style="16" customWidth="1"/>
    <col min="3830" max="3830" width="7.6640625" style="16" customWidth="1"/>
    <col min="3831" max="3831" width="10.5546875" style="16" customWidth="1"/>
    <col min="3832" max="3832" width="59" style="16" customWidth="1"/>
    <col min="3833" max="3834" width="0" style="16" hidden="1" customWidth="1"/>
    <col min="3835" max="3837" width="27.88671875" style="16" customWidth="1"/>
    <col min="3838" max="3840" width="6.109375" style="16" customWidth="1"/>
    <col min="3841" max="3841" width="9.109375" style="16" customWidth="1"/>
    <col min="3842" max="3842" width="33.33203125" style="16" customWidth="1"/>
    <col min="3843" max="3843" width="23.6640625" style="16" bestFit="1" customWidth="1"/>
    <col min="3844" max="3844" width="26.44140625" style="16" bestFit="1" customWidth="1"/>
    <col min="3845" max="3845" width="24.6640625" style="16" bestFit="1" customWidth="1"/>
    <col min="3846" max="3846" width="20.6640625" style="16" bestFit="1" customWidth="1"/>
    <col min="3847" max="4084" width="9.109375" style="16"/>
    <col min="4085" max="4085" width="10.44140625" style="16" customWidth="1"/>
    <col min="4086" max="4086" width="7.6640625" style="16" customWidth="1"/>
    <col min="4087" max="4087" width="10.5546875" style="16" customWidth="1"/>
    <col min="4088" max="4088" width="59" style="16" customWidth="1"/>
    <col min="4089" max="4090" width="0" style="16" hidden="1" customWidth="1"/>
    <col min="4091" max="4093" width="27.88671875" style="16" customWidth="1"/>
    <col min="4094" max="4096" width="6.109375" style="16" customWidth="1"/>
    <col min="4097" max="4097" width="9.109375" style="16" customWidth="1"/>
    <col min="4098" max="4098" width="33.33203125" style="16" customWidth="1"/>
    <col min="4099" max="4099" width="23.6640625" style="16" bestFit="1" customWidth="1"/>
    <col min="4100" max="4100" width="26.44140625" style="16" bestFit="1" customWidth="1"/>
    <col min="4101" max="4101" width="24.6640625" style="16" bestFit="1" customWidth="1"/>
    <col min="4102" max="4102" width="20.6640625" style="16" bestFit="1" customWidth="1"/>
    <col min="4103" max="4340" width="9.109375" style="16"/>
    <col min="4341" max="4341" width="10.44140625" style="16" customWidth="1"/>
    <col min="4342" max="4342" width="7.6640625" style="16" customWidth="1"/>
    <col min="4343" max="4343" width="10.5546875" style="16" customWidth="1"/>
    <col min="4344" max="4344" width="59" style="16" customWidth="1"/>
    <col min="4345" max="4346" width="0" style="16" hidden="1" customWidth="1"/>
    <col min="4347" max="4349" width="27.88671875" style="16" customWidth="1"/>
    <col min="4350" max="4352" width="6.109375" style="16" customWidth="1"/>
    <col min="4353" max="4353" width="9.109375" style="16" customWidth="1"/>
    <col min="4354" max="4354" width="33.33203125" style="16" customWidth="1"/>
    <col min="4355" max="4355" width="23.6640625" style="16" bestFit="1" customWidth="1"/>
    <col min="4356" max="4356" width="26.44140625" style="16" bestFit="1" customWidth="1"/>
    <col min="4357" max="4357" width="24.6640625" style="16" bestFit="1" customWidth="1"/>
    <col min="4358" max="4358" width="20.6640625" style="16" bestFit="1" customWidth="1"/>
    <col min="4359" max="4596" width="9.109375" style="16"/>
    <col min="4597" max="4597" width="10.44140625" style="16" customWidth="1"/>
    <col min="4598" max="4598" width="7.6640625" style="16" customWidth="1"/>
    <col min="4599" max="4599" width="10.5546875" style="16" customWidth="1"/>
    <col min="4600" max="4600" width="59" style="16" customWidth="1"/>
    <col min="4601" max="4602" width="0" style="16" hidden="1" customWidth="1"/>
    <col min="4603" max="4605" width="27.88671875" style="16" customWidth="1"/>
    <col min="4606" max="4608" width="6.109375" style="16" customWidth="1"/>
    <col min="4609" max="4609" width="9.109375" style="16" customWidth="1"/>
    <col min="4610" max="4610" width="33.33203125" style="16" customWidth="1"/>
    <col min="4611" max="4611" width="23.6640625" style="16" bestFit="1" customWidth="1"/>
    <col min="4612" max="4612" width="26.44140625" style="16" bestFit="1" customWidth="1"/>
    <col min="4613" max="4613" width="24.6640625" style="16" bestFit="1" customWidth="1"/>
    <col min="4614" max="4614" width="20.6640625" style="16" bestFit="1" customWidth="1"/>
    <col min="4615" max="4852" width="9.109375" style="16"/>
    <col min="4853" max="4853" width="10.44140625" style="16" customWidth="1"/>
    <col min="4854" max="4854" width="7.6640625" style="16" customWidth="1"/>
    <col min="4855" max="4855" width="10.5546875" style="16" customWidth="1"/>
    <col min="4856" max="4856" width="59" style="16" customWidth="1"/>
    <col min="4857" max="4858" width="0" style="16" hidden="1" customWidth="1"/>
    <col min="4859" max="4861" width="27.88671875" style="16" customWidth="1"/>
    <col min="4862" max="4864" width="6.109375" style="16" customWidth="1"/>
    <col min="4865" max="4865" width="9.109375" style="16" customWidth="1"/>
    <col min="4866" max="4866" width="33.33203125" style="16" customWidth="1"/>
    <col min="4867" max="4867" width="23.6640625" style="16" bestFit="1" customWidth="1"/>
    <col min="4868" max="4868" width="26.44140625" style="16" bestFit="1" customWidth="1"/>
    <col min="4869" max="4869" width="24.6640625" style="16" bestFit="1" customWidth="1"/>
    <col min="4870" max="4870" width="20.6640625" style="16" bestFit="1" customWidth="1"/>
    <col min="4871" max="5108" width="9.109375" style="16"/>
    <col min="5109" max="5109" width="10.44140625" style="16" customWidth="1"/>
    <col min="5110" max="5110" width="7.6640625" style="16" customWidth="1"/>
    <col min="5111" max="5111" width="10.5546875" style="16" customWidth="1"/>
    <col min="5112" max="5112" width="59" style="16" customWidth="1"/>
    <col min="5113" max="5114" width="0" style="16" hidden="1" customWidth="1"/>
    <col min="5115" max="5117" width="27.88671875" style="16" customWidth="1"/>
    <col min="5118" max="5120" width="6.109375" style="16" customWidth="1"/>
    <col min="5121" max="5121" width="9.109375" style="16" customWidth="1"/>
    <col min="5122" max="5122" width="33.33203125" style="16" customWidth="1"/>
    <col min="5123" max="5123" width="23.6640625" style="16" bestFit="1" customWidth="1"/>
    <col min="5124" max="5124" width="26.44140625" style="16" bestFit="1" customWidth="1"/>
    <col min="5125" max="5125" width="24.6640625" style="16" bestFit="1" customWidth="1"/>
    <col min="5126" max="5126" width="20.6640625" style="16" bestFit="1" customWidth="1"/>
    <col min="5127" max="5364" width="9.109375" style="16"/>
    <col min="5365" max="5365" width="10.44140625" style="16" customWidth="1"/>
    <col min="5366" max="5366" width="7.6640625" style="16" customWidth="1"/>
    <col min="5367" max="5367" width="10.5546875" style="16" customWidth="1"/>
    <col min="5368" max="5368" width="59" style="16" customWidth="1"/>
    <col min="5369" max="5370" width="0" style="16" hidden="1" customWidth="1"/>
    <col min="5371" max="5373" width="27.88671875" style="16" customWidth="1"/>
    <col min="5374" max="5376" width="6.109375" style="16" customWidth="1"/>
    <col min="5377" max="5377" width="9.109375" style="16" customWidth="1"/>
    <col min="5378" max="5378" width="33.33203125" style="16" customWidth="1"/>
    <col min="5379" max="5379" width="23.6640625" style="16" bestFit="1" customWidth="1"/>
    <col min="5380" max="5380" width="26.44140625" style="16" bestFit="1" customWidth="1"/>
    <col min="5381" max="5381" width="24.6640625" style="16" bestFit="1" customWidth="1"/>
    <col min="5382" max="5382" width="20.6640625" style="16" bestFit="1" customWidth="1"/>
    <col min="5383" max="5620" width="9.109375" style="16"/>
    <col min="5621" max="5621" width="10.44140625" style="16" customWidth="1"/>
    <col min="5622" max="5622" width="7.6640625" style="16" customWidth="1"/>
    <col min="5623" max="5623" width="10.5546875" style="16" customWidth="1"/>
    <col min="5624" max="5624" width="59" style="16" customWidth="1"/>
    <col min="5625" max="5626" width="0" style="16" hidden="1" customWidth="1"/>
    <col min="5627" max="5629" width="27.88671875" style="16" customWidth="1"/>
    <col min="5630" max="5632" width="6.109375" style="16" customWidth="1"/>
    <col min="5633" max="5633" width="9.109375" style="16" customWidth="1"/>
    <col min="5634" max="5634" width="33.33203125" style="16" customWidth="1"/>
    <col min="5635" max="5635" width="23.6640625" style="16" bestFit="1" customWidth="1"/>
    <col min="5636" max="5636" width="26.44140625" style="16" bestFit="1" customWidth="1"/>
    <col min="5637" max="5637" width="24.6640625" style="16" bestFit="1" customWidth="1"/>
    <col min="5638" max="5638" width="20.6640625" style="16" bestFit="1" customWidth="1"/>
    <col min="5639" max="5876" width="9.109375" style="16"/>
    <col min="5877" max="5877" width="10.44140625" style="16" customWidth="1"/>
    <col min="5878" max="5878" width="7.6640625" style="16" customWidth="1"/>
    <col min="5879" max="5879" width="10.5546875" style="16" customWidth="1"/>
    <col min="5880" max="5880" width="59" style="16" customWidth="1"/>
    <col min="5881" max="5882" width="0" style="16" hidden="1" customWidth="1"/>
    <col min="5883" max="5885" width="27.88671875" style="16" customWidth="1"/>
    <col min="5886" max="5888" width="6.109375" style="16" customWidth="1"/>
    <col min="5889" max="5889" width="9.109375" style="16" customWidth="1"/>
    <col min="5890" max="5890" width="33.33203125" style="16" customWidth="1"/>
    <col min="5891" max="5891" width="23.6640625" style="16" bestFit="1" customWidth="1"/>
    <col min="5892" max="5892" width="26.44140625" style="16" bestFit="1" customWidth="1"/>
    <col min="5893" max="5893" width="24.6640625" style="16" bestFit="1" customWidth="1"/>
    <col min="5894" max="5894" width="20.6640625" style="16" bestFit="1" customWidth="1"/>
    <col min="5895" max="6132" width="9.109375" style="16"/>
    <col min="6133" max="6133" width="10.44140625" style="16" customWidth="1"/>
    <col min="6134" max="6134" width="7.6640625" style="16" customWidth="1"/>
    <col min="6135" max="6135" width="10.5546875" style="16" customWidth="1"/>
    <col min="6136" max="6136" width="59" style="16" customWidth="1"/>
    <col min="6137" max="6138" width="0" style="16" hidden="1" customWidth="1"/>
    <col min="6139" max="6141" width="27.88671875" style="16" customWidth="1"/>
    <col min="6142" max="6144" width="6.109375" style="16" customWidth="1"/>
    <col min="6145" max="6145" width="9.109375" style="16" customWidth="1"/>
    <col min="6146" max="6146" width="33.33203125" style="16" customWidth="1"/>
    <col min="6147" max="6147" width="23.6640625" style="16" bestFit="1" customWidth="1"/>
    <col min="6148" max="6148" width="26.44140625" style="16" bestFit="1" customWidth="1"/>
    <col min="6149" max="6149" width="24.6640625" style="16" bestFit="1" customWidth="1"/>
    <col min="6150" max="6150" width="20.6640625" style="16" bestFit="1" customWidth="1"/>
    <col min="6151" max="6388" width="9.109375" style="16"/>
    <col min="6389" max="6389" width="10.44140625" style="16" customWidth="1"/>
    <col min="6390" max="6390" width="7.6640625" style="16" customWidth="1"/>
    <col min="6391" max="6391" width="10.5546875" style="16" customWidth="1"/>
    <col min="6392" max="6392" width="59" style="16" customWidth="1"/>
    <col min="6393" max="6394" width="0" style="16" hidden="1" customWidth="1"/>
    <col min="6395" max="6397" width="27.88671875" style="16" customWidth="1"/>
    <col min="6398" max="6400" width="6.109375" style="16" customWidth="1"/>
    <col min="6401" max="6401" width="9.109375" style="16" customWidth="1"/>
    <col min="6402" max="6402" width="33.33203125" style="16" customWidth="1"/>
    <col min="6403" max="6403" width="23.6640625" style="16" bestFit="1" customWidth="1"/>
    <col min="6404" max="6404" width="26.44140625" style="16" bestFit="1" customWidth="1"/>
    <col min="6405" max="6405" width="24.6640625" style="16" bestFit="1" customWidth="1"/>
    <col min="6406" max="6406" width="20.6640625" style="16" bestFit="1" customWidth="1"/>
    <col min="6407" max="6644" width="9.109375" style="16"/>
    <col min="6645" max="6645" width="10.44140625" style="16" customWidth="1"/>
    <col min="6646" max="6646" width="7.6640625" style="16" customWidth="1"/>
    <col min="6647" max="6647" width="10.5546875" style="16" customWidth="1"/>
    <col min="6648" max="6648" width="59" style="16" customWidth="1"/>
    <col min="6649" max="6650" width="0" style="16" hidden="1" customWidth="1"/>
    <col min="6651" max="6653" width="27.88671875" style="16" customWidth="1"/>
    <col min="6654" max="6656" width="6.109375" style="16" customWidth="1"/>
    <col min="6657" max="6657" width="9.109375" style="16" customWidth="1"/>
    <col min="6658" max="6658" width="33.33203125" style="16" customWidth="1"/>
    <col min="6659" max="6659" width="23.6640625" style="16" bestFit="1" customWidth="1"/>
    <col min="6660" max="6660" width="26.44140625" style="16" bestFit="1" customWidth="1"/>
    <col min="6661" max="6661" width="24.6640625" style="16" bestFit="1" customWidth="1"/>
    <col min="6662" max="6662" width="20.6640625" style="16" bestFit="1" customWidth="1"/>
    <col min="6663" max="6900" width="9.109375" style="16"/>
    <col min="6901" max="6901" width="10.44140625" style="16" customWidth="1"/>
    <col min="6902" max="6902" width="7.6640625" style="16" customWidth="1"/>
    <col min="6903" max="6903" width="10.5546875" style="16" customWidth="1"/>
    <col min="6904" max="6904" width="59" style="16" customWidth="1"/>
    <col min="6905" max="6906" width="0" style="16" hidden="1" customWidth="1"/>
    <col min="6907" max="6909" width="27.88671875" style="16" customWidth="1"/>
    <col min="6910" max="6912" width="6.109375" style="16" customWidth="1"/>
    <col min="6913" max="6913" width="9.109375" style="16" customWidth="1"/>
    <col min="6914" max="6914" width="33.33203125" style="16" customWidth="1"/>
    <col min="6915" max="6915" width="23.6640625" style="16" bestFit="1" customWidth="1"/>
    <col min="6916" max="6916" width="26.44140625" style="16" bestFit="1" customWidth="1"/>
    <col min="6917" max="6917" width="24.6640625" style="16" bestFit="1" customWidth="1"/>
    <col min="6918" max="6918" width="20.6640625" style="16" bestFit="1" customWidth="1"/>
    <col min="6919" max="7156" width="9.109375" style="16"/>
    <col min="7157" max="7157" width="10.44140625" style="16" customWidth="1"/>
    <col min="7158" max="7158" width="7.6640625" style="16" customWidth="1"/>
    <col min="7159" max="7159" width="10.5546875" style="16" customWidth="1"/>
    <col min="7160" max="7160" width="59" style="16" customWidth="1"/>
    <col min="7161" max="7162" width="0" style="16" hidden="1" customWidth="1"/>
    <col min="7163" max="7165" width="27.88671875" style="16" customWidth="1"/>
    <col min="7166" max="7168" width="6.109375" style="16" customWidth="1"/>
    <col min="7169" max="7169" width="9.109375" style="16" customWidth="1"/>
    <col min="7170" max="7170" width="33.33203125" style="16" customWidth="1"/>
    <col min="7171" max="7171" width="23.6640625" style="16" bestFit="1" customWidth="1"/>
    <col min="7172" max="7172" width="26.44140625" style="16" bestFit="1" customWidth="1"/>
    <col min="7173" max="7173" width="24.6640625" style="16" bestFit="1" customWidth="1"/>
    <col min="7174" max="7174" width="20.6640625" style="16" bestFit="1" customWidth="1"/>
    <col min="7175" max="7412" width="9.109375" style="16"/>
    <col min="7413" max="7413" width="10.44140625" style="16" customWidth="1"/>
    <col min="7414" max="7414" width="7.6640625" style="16" customWidth="1"/>
    <col min="7415" max="7415" width="10.5546875" style="16" customWidth="1"/>
    <col min="7416" max="7416" width="59" style="16" customWidth="1"/>
    <col min="7417" max="7418" width="0" style="16" hidden="1" customWidth="1"/>
    <col min="7419" max="7421" width="27.88671875" style="16" customWidth="1"/>
    <col min="7422" max="7424" width="6.109375" style="16" customWidth="1"/>
    <col min="7425" max="7425" width="9.109375" style="16" customWidth="1"/>
    <col min="7426" max="7426" width="33.33203125" style="16" customWidth="1"/>
    <col min="7427" max="7427" width="23.6640625" style="16" bestFit="1" customWidth="1"/>
    <col min="7428" max="7428" width="26.44140625" style="16" bestFit="1" customWidth="1"/>
    <col min="7429" max="7429" width="24.6640625" style="16" bestFit="1" customWidth="1"/>
    <col min="7430" max="7430" width="20.6640625" style="16" bestFit="1" customWidth="1"/>
    <col min="7431" max="7668" width="9.109375" style="16"/>
    <col min="7669" max="7669" width="10.44140625" style="16" customWidth="1"/>
    <col min="7670" max="7670" width="7.6640625" style="16" customWidth="1"/>
    <col min="7671" max="7671" width="10.5546875" style="16" customWidth="1"/>
    <col min="7672" max="7672" width="59" style="16" customWidth="1"/>
    <col min="7673" max="7674" width="0" style="16" hidden="1" customWidth="1"/>
    <col min="7675" max="7677" width="27.88671875" style="16" customWidth="1"/>
    <col min="7678" max="7680" width="6.109375" style="16" customWidth="1"/>
    <col min="7681" max="7681" width="9.109375" style="16" customWidth="1"/>
    <col min="7682" max="7682" width="33.33203125" style="16" customWidth="1"/>
    <col min="7683" max="7683" width="23.6640625" style="16" bestFit="1" customWidth="1"/>
    <col min="7684" max="7684" width="26.44140625" style="16" bestFit="1" customWidth="1"/>
    <col min="7685" max="7685" width="24.6640625" style="16" bestFit="1" customWidth="1"/>
    <col min="7686" max="7686" width="20.6640625" style="16" bestFit="1" customWidth="1"/>
    <col min="7687" max="7924" width="9.109375" style="16"/>
    <col min="7925" max="7925" width="10.44140625" style="16" customWidth="1"/>
    <col min="7926" max="7926" width="7.6640625" style="16" customWidth="1"/>
    <col min="7927" max="7927" width="10.5546875" style="16" customWidth="1"/>
    <col min="7928" max="7928" width="59" style="16" customWidth="1"/>
    <col min="7929" max="7930" width="0" style="16" hidden="1" customWidth="1"/>
    <col min="7931" max="7933" width="27.88671875" style="16" customWidth="1"/>
    <col min="7934" max="7936" width="6.109375" style="16" customWidth="1"/>
    <col min="7937" max="7937" width="9.109375" style="16" customWidth="1"/>
    <col min="7938" max="7938" width="33.33203125" style="16" customWidth="1"/>
    <col min="7939" max="7939" width="23.6640625" style="16" bestFit="1" customWidth="1"/>
    <col min="7940" max="7940" width="26.44140625" style="16" bestFit="1" customWidth="1"/>
    <col min="7941" max="7941" width="24.6640625" style="16" bestFit="1" customWidth="1"/>
    <col min="7942" max="7942" width="20.6640625" style="16" bestFit="1" customWidth="1"/>
    <col min="7943" max="8180" width="9.109375" style="16"/>
    <col min="8181" max="8181" width="10.44140625" style="16" customWidth="1"/>
    <col min="8182" max="8182" width="7.6640625" style="16" customWidth="1"/>
    <col min="8183" max="8183" width="10.5546875" style="16" customWidth="1"/>
    <col min="8184" max="8184" width="59" style="16" customWidth="1"/>
    <col min="8185" max="8186" width="0" style="16" hidden="1" customWidth="1"/>
    <col min="8187" max="8189" width="27.88671875" style="16" customWidth="1"/>
    <col min="8190" max="8192" width="6.109375" style="16" customWidth="1"/>
    <col min="8193" max="8193" width="9.109375" style="16" customWidth="1"/>
    <col min="8194" max="8194" width="33.33203125" style="16" customWidth="1"/>
    <col min="8195" max="8195" width="23.6640625" style="16" bestFit="1" customWidth="1"/>
    <col min="8196" max="8196" width="26.44140625" style="16" bestFit="1" customWidth="1"/>
    <col min="8197" max="8197" width="24.6640625" style="16" bestFit="1" customWidth="1"/>
    <col min="8198" max="8198" width="20.6640625" style="16" bestFit="1" customWidth="1"/>
    <col min="8199" max="8436" width="9.109375" style="16"/>
    <col min="8437" max="8437" width="10.44140625" style="16" customWidth="1"/>
    <col min="8438" max="8438" width="7.6640625" style="16" customWidth="1"/>
    <col min="8439" max="8439" width="10.5546875" style="16" customWidth="1"/>
    <col min="8440" max="8440" width="59" style="16" customWidth="1"/>
    <col min="8441" max="8442" width="0" style="16" hidden="1" customWidth="1"/>
    <col min="8443" max="8445" width="27.88671875" style="16" customWidth="1"/>
    <col min="8446" max="8448" width="6.109375" style="16" customWidth="1"/>
    <col min="8449" max="8449" width="9.109375" style="16" customWidth="1"/>
    <col min="8450" max="8450" width="33.33203125" style="16" customWidth="1"/>
    <col min="8451" max="8451" width="23.6640625" style="16" bestFit="1" customWidth="1"/>
    <col min="8452" max="8452" width="26.44140625" style="16" bestFit="1" customWidth="1"/>
    <col min="8453" max="8453" width="24.6640625" style="16" bestFit="1" customWidth="1"/>
    <col min="8454" max="8454" width="20.6640625" style="16" bestFit="1" customWidth="1"/>
    <col min="8455" max="8692" width="9.109375" style="16"/>
    <col min="8693" max="8693" width="10.44140625" style="16" customWidth="1"/>
    <col min="8694" max="8694" width="7.6640625" style="16" customWidth="1"/>
    <col min="8695" max="8695" width="10.5546875" style="16" customWidth="1"/>
    <col min="8696" max="8696" width="59" style="16" customWidth="1"/>
    <col min="8697" max="8698" width="0" style="16" hidden="1" customWidth="1"/>
    <col min="8699" max="8701" width="27.88671875" style="16" customWidth="1"/>
    <col min="8702" max="8704" width="6.109375" style="16" customWidth="1"/>
    <col min="8705" max="8705" width="9.109375" style="16" customWidth="1"/>
    <col min="8706" max="8706" width="33.33203125" style="16" customWidth="1"/>
    <col min="8707" max="8707" width="23.6640625" style="16" bestFit="1" customWidth="1"/>
    <col min="8708" max="8708" width="26.44140625" style="16" bestFit="1" customWidth="1"/>
    <col min="8709" max="8709" width="24.6640625" style="16" bestFit="1" customWidth="1"/>
    <col min="8710" max="8710" width="20.6640625" style="16" bestFit="1" customWidth="1"/>
    <col min="8711" max="8948" width="9.109375" style="16"/>
    <col min="8949" max="8949" width="10.44140625" style="16" customWidth="1"/>
    <col min="8950" max="8950" width="7.6640625" style="16" customWidth="1"/>
    <col min="8951" max="8951" width="10.5546875" style="16" customWidth="1"/>
    <col min="8952" max="8952" width="59" style="16" customWidth="1"/>
    <col min="8953" max="8954" width="0" style="16" hidden="1" customWidth="1"/>
    <col min="8955" max="8957" width="27.88671875" style="16" customWidth="1"/>
    <col min="8958" max="8960" width="6.109375" style="16" customWidth="1"/>
    <col min="8961" max="8961" width="9.109375" style="16" customWidth="1"/>
    <col min="8962" max="8962" width="33.33203125" style="16" customWidth="1"/>
    <col min="8963" max="8963" width="23.6640625" style="16" bestFit="1" customWidth="1"/>
    <col min="8964" max="8964" width="26.44140625" style="16" bestFit="1" customWidth="1"/>
    <col min="8965" max="8965" width="24.6640625" style="16" bestFit="1" customWidth="1"/>
    <col min="8966" max="8966" width="20.6640625" style="16" bestFit="1" customWidth="1"/>
    <col min="8967" max="9204" width="9.109375" style="16"/>
    <col min="9205" max="9205" width="10.44140625" style="16" customWidth="1"/>
    <col min="9206" max="9206" width="7.6640625" style="16" customWidth="1"/>
    <col min="9207" max="9207" width="10.5546875" style="16" customWidth="1"/>
    <col min="9208" max="9208" width="59" style="16" customWidth="1"/>
    <col min="9209" max="9210" width="0" style="16" hidden="1" customWidth="1"/>
    <col min="9211" max="9213" width="27.88671875" style="16" customWidth="1"/>
    <col min="9214" max="9216" width="6.109375" style="16" customWidth="1"/>
    <col min="9217" max="9217" width="9.109375" style="16" customWidth="1"/>
    <col min="9218" max="9218" width="33.33203125" style="16" customWidth="1"/>
    <col min="9219" max="9219" width="23.6640625" style="16" bestFit="1" customWidth="1"/>
    <col min="9220" max="9220" width="26.44140625" style="16" bestFit="1" customWidth="1"/>
    <col min="9221" max="9221" width="24.6640625" style="16" bestFit="1" customWidth="1"/>
    <col min="9222" max="9222" width="20.6640625" style="16" bestFit="1" customWidth="1"/>
    <col min="9223" max="9460" width="9.109375" style="16"/>
    <col min="9461" max="9461" width="10.44140625" style="16" customWidth="1"/>
    <col min="9462" max="9462" width="7.6640625" style="16" customWidth="1"/>
    <col min="9463" max="9463" width="10.5546875" style="16" customWidth="1"/>
    <col min="9464" max="9464" width="59" style="16" customWidth="1"/>
    <col min="9465" max="9466" width="0" style="16" hidden="1" customWidth="1"/>
    <col min="9467" max="9469" width="27.88671875" style="16" customWidth="1"/>
    <col min="9470" max="9472" width="6.109375" style="16" customWidth="1"/>
    <col min="9473" max="9473" width="9.109375" style="16" customWidth="1"/>
    <col min="9474" max="9474" width="33.33203125" style="16" customWidth="1"/>
    <col min="9475" max="9475" width="23.6640625" style="16" bestFit="1" customWidth="1"/>
    <col min="9476" max="9476" width="26.44140625" style="16" bestFit="1" customWidth="1"/>
    <col min="9477" max="9477" width="24.6640625" style="16" bestFit="1" customWidth="1"/>
    <col min="9478" max="9478" width="20.6640625" style="16" bestFit="1" customWidth="1"/>
    <col min="9479" max="9716" width="9.109375" style="16"/>
    <col min="9717" max="9717" width="10.44140625" style="16" customWidth="1"/>
    <col min="9718" max="9718" width="7.6640625" style="16" customWidth="1"/>
    <col min="9719" max="9719" width="10.5546875" style="16" customWidth="1"/>
    <col min="9720" max="9720" width="59" style="16" customWidth="1"/>
    <col min="9721" max="9722" width="0" style="16" hidden="1" customWidth="1"/>
    <col min="9723" max="9725" width="27.88671875" style="16" customWidth="1"/>
    <col min="9726" max="9728" width="6.109375" style="16" customWidth="1"/>
    <col min="9729" max="9729" width="9.109375" style="16" customWidth="1"/>
    <col min="9730" max="9730" width="33.33203125" style="16" customWidth="1"/>
    <col min="9731" max="9731" width="23.6640625" style="16" bestFit="1" customWidth="1"/>
    <col min="9732" max="9732" width="26.44140625" style="16" bestFit="1" customWidth="1"/>
    <col min="9733" max="9733" width="24.6640625" style="16" bestFit="1" customWidth="1"/>
    <col min="9734" max="9734" width="20.6640625" style="16" bestFit="1" customWidth="1"/>
    <col min="9735" max="9972" width="9.109375" style="16"/>
    <col min="9973" max="9973" width="10.44140625" style="16" customWidth="1"/>
    <col min="9974" max="9974" width="7.6640625" style="16" customWidth="1"/>
    <col min="9975" max="9975" width="10.5546875" style="16" customWidth="1"/>
    <col min="9976" max="9976" width="59" style="16" customWidth="1"/>
    <col min="9977" max="9978" width="0" style="16" hidden="1" customWidth="1"/>
    <col min="9979" max="9981" width="27.88671875" style="16" customWidth="1"/>
    <col min="9982" max="9984" width="6.109375" style="16" customWidth="1"/>
    <col min="9985" max="9985" width="9.109375" style="16" customWidth="1"/>
    <col min="9986" max="9986" width="33.33203125" style="16" customWidth="1"/>
    <col min="9987" max="9987" width="23.6640625" style="16" bestFit="1" customWidth="1"/>
    <col min="9988" max="9988" width="26.44140625" style="16" bestFit="1" customWidth="1"/>
    <col min="9989" max="9989" width="24.6640625" style="16" bestFit="1" customWidth="1"/>
    <col min="9990" max="9990" width="20.6640625" style="16" bestFit="1" customWidth="1"/>
    <col min="9991" max="10228" width="9.109375" style="16"/>
    <col min="10229" max="10229" width="10.44140625" style="16" customWidth="1"/>
    <col min="10230" max="10230" width="7.6640625" style="16" customWidth="1"/>
    <col min="10231" max="10231" width="10.5546875" style="16" customWidth="1"/>
    <col min="10232" max="10232" width="59" style="16" customWidth="1"/>
    <col min="10233" max="10234" width="0" style="16" hidden="1" customWidth="1"/>
    <col min="10235" max="10237" width="27.88671875" style="16" customWidth="1"/>
    <col min="10238" max="10240" width="6.109375" style="16" customWidth="1"/>
    <col min="10241" max="10241" width="9.109375" style="16" customWidth="1"/>
    <col min="10242" max="10242" width="33.33203125" style="16" customWidth="1"/>
    <col min="10243" max="10243" width="23.6640625" style="16" bestFit="1" customWidth="1"/>
    <col min="10244" max="10244" width="26.44140625" style="16" bestFit="1" customWidth="1"/>
    <col min="10245" max="10245" width="24.6640625" style="16" bestFit="1" customWidth="1"/>
    <col min="10246" max="10246" width="20.6640625" style="16" bestFit="1" customWidth="1"/>
    <col min="10247" max="10484" width="9.109375" style="16"/>
    <col min="10485" max="10485" width="10.44140625" style="16" customWidth="1"/>
    <col min="10486" max="10486" width="7.6640625" style="16" customWidth="1"/>
    <col min="10487" max="10487" width="10.5546875" style="16" customWidth="1"/>
    <col min="10488" max="10488" width="59" style="16" customWidth="1"/>
    <col min="10489" max="10490" width="0" style="16" hidden="1" customWidth="1"/>
    <col min="10491" max="10493" width="27.88671875" style="16" customWidth="1"/>
    <col min="10494" max="10496" width="6.109375" style="16" customWidth="1"/>
    <col min="10497" max="10497" width="9.109375" style="16" customWidth="1"/>
    <col min="10498" max="10498" width="33.33203125" style="16" customWidth="1"/>
    <col min="10499" max="10499" width="23.6640625" style="16" bestFit="1" customWidth="1"/>
    <col min="10500" max="10500" width="26.44140625" style="16" bestFit="1" customWidth="1"/>
    <col min="10501" max="10501" width="24.6640625" style="16" bestFit="1" customWidth="1"/>
    <col min="10502" max="10502" width="20.6640625" style="16" bestFit="1" customWidth="1"/>
    <col min="10503" max="10740" width="9.109375" style="16"/>
    <col min="10741" max="10741" width="10.44140625" style="16" customWidth="1"/>
    <col min="10742" max="10742" width="7.6640625" style="16" customWidth="1"/>
    <col min="10743" max="10743" width="10.5546875" style="16" customWidth="1"/>
    <col min="10744" max="10744" width="59" style="16" customWidth="1"/>
    <col min="10745" max="10746" width="0" style="16" hidden="1" customWidth="1"/>
    <col min="10747" max="10749" width="27.88671875" style="16" customWidth="1"/>
    <col min="10750" max="10752" width="6.109375" style="16" customWidth="1"/>
    <col min="10753" max="10753" width="9.109375" style="16" customWidth="1"/>
    <col min="10754" max="10754" width="33.33203125" style="16" customWidth="1"/>
    <col min="10755" max="10755" width="23.6640625" style="16" bestFit="1" customWidth="1"/>
    <col min="10756" max="10756" width="26.44140625" style="16" bestFit="1" customWidth="1"/>
    <col min="10757" max="10757" width="24.6640625" style="16" bestFit="1" customWidth="1"/>
    <col min="10758" max="10758" width="20.6640625" style="16" bestFit="1" customWidth="1"/>
    <col min="10759" max="10996" width="9.109375" style="16"/>
    <col min="10997" max="10997" width="10.44140625" style="16" customWidth="1"/>
    <col min="10998" max="10998" width="7.6640625" style="16" customWidth="1"/>
    <col min="10999" max="10999" width="10.5546875" style="16" customWidth="1"/>
    <col min="11000" max="11000" width="59" style="16" customWidth="1"/>
    <col min="11001" max="11002" width="0" style="16" hidden="1" customWidth="1"/>
    <col min="11003" max="11005" width="27.88671875" style="16" customWidth="1"/>
    <col min="11006" max="11008" width="6.109375" style="16" customWidth="1"/>
    <col min="11009" max="11009" width="9.109375" style="16" customWidth="1"/>
    <col min="11010" max="11010" width="33.33203125" style="16" customWidth="1"/>
    <col min="11011" max="11011" width="23.6640625" style="16" bestFit="1" customWidth="1"/>
    <col min="11012" max="11012" width="26.44140625" style="16" bestFit="1" customWidth="1"/>
    <col min="11013" max="11013" width="24.6640625" style="16" bestFit="1" customWidth="1"/>
    <col min="11014" max="11014" width="20.6640625" style="16" bestFit="1" customWidth="1"/>
    <col min="11015" max="11252" width="9.109375" style="16"/>
    <col min="11253" max="11253" width="10.44140625" style="16" customWidth="1"/>
    <col min="11254" max="11254" width="7.6640625" style="16" customWidth="1"/>
    <col min="11255" max="11255" width="10.5546875" style="16" customWidth="1"/>
    <col min="11256" max="11256" width="59" style="16" customWidth="1"/>
    <col min="11257" max="11258" width="0" style="16" hidden="1" customWidth="1"/>
    <col min="11259" max="11261" width="27.88671875" style="16" customWidth="1"/>
    <col min="11262" max="11264" width="6.109375" style="16" customWidth="1"/>
    <col min="11265" max="11265" width="9.109375" style="16" customWidth="1"/>
    <col min="11266" max="11266" width="33.33203125" style="16" customWidth="1"/>
    <col min="11267" max="11267" width="23.6640625" style="16" bestFit="1" customWidth="1"/>
    <col min="11268" max="11268" width="26.44140625" style="16" bestFit="1" customWidth="1"/>
    <col min="11269" max="11269" width="24.6640625" style="16" bestFit="1" customWidth="1"/>
    <col min="11270" max="11270" width="20.6640625" style="16" bestFit="1" customWidth="1"/>
    <col min="11271" max="11508" width="9.109375" style="16"/>
    <col min="11509" max="11509" width="10.44140625" style="16" customWidth="1"/>
    <col min="11510" max="11510" width="7.6640625" style="16" customWidth="1"/>
    <col min="11511" max="11511" width="10.5546875" style="16" customWidth="1"/>
    <col min="11512" max="11512" width="59" style="16" customWidth="1"/>
    <col min="11513" max="11514" width="0" style="16" hidden="1" customWidth="1"/>
    <col min="11515" max="11517" width="27.88671875" style="16" customWidth="1"/>
    <col min="11518" max="11520" width="6.109375" style="16" customWidth="1"/>
    <col min="11521" max="11521" width="9.109375" style="16" customWidth="1"/>
    <col min="11522" max="11522" width="33.33203125" style="16" customWidth="1"/>
    <col min="11523" max="11523" width="23.6640625" style="16" bestFit="1" customWidth="1"/>
    <col min="11524" max="11524" width="26.44140625" style="16" bestFit="1" customWidth="1"/>
    <col min="11525" max="11525" width="24.6640625" style="16" bestFit="1" customWidth="1"/>
    <col min="11526" max="11526" width="20.6640625" style="16" bestFit="1" customWidth="1"/>
    <col min="11527" max="11764" width="9.109375" style="16"/>
    <col min="11765" max="11765" width="10.44140625" style="16" customWidth="1"/>
    <col min="11766" max="11766" width="7.6640625" style="16" customWidth="1"/>
    <col min="11767" max="11767" width="10.5546875" style="16" customWidth="1"/>
    <col min="11768" max="11768" width="59" style="16" customWidth="1"/>
    <col min="11769" max="11770" width="0" style="16" hidden="1" customWidth="1"/>
    <col min="11771" max="11773" width="27.88671875" style="16" customWidth="1"/>
    <col min="11774" max="11776" width="6.109375" style="16" customWidth="1"/>
    <col min="11777" max="11777" width="9.109375" style="16" customWidth="1"/>
    <col min="11778" max="11778" width="33.33203125" style="16" customWidth="1"/>
    <col min="11779" max="11779" width="23.6640625" style="16" bestFit="1" customWidth="1"/>
    <col min="11780" max="11780" width="26.44140625" style="16" bestFit="1" customWidth="1"/>
    <col min="11781" max="11781" width="24.6640625" style="16" bestFit="1" customWidth="1"/>
    <col min="11782" max="11782" width="20.6640625" style="16" bestFit="1" customWidth="1"/>
    <col min="11783" max="12020" width="9.109375" style="16"/>
    <col min="12021" max="12021" width="10.44140625" style="16" customWidth="1"/>
    <col min="12022" max="12022" width="7.6640625" style="16" customWidth="1"/>
    <col min="12023" max="12023" width="10.5546875" style="16" customWidth="1"/>
    <col min="12024" max="12024" width="59" style="16" customWidth="1"/>
    <col min="12025" max="12026" width="0" style="16" hidden="1" customWidth="1"/>
    <col min="12027" max="12029" width="27.88671875" style="16" customWidth="1"/>
    <col min="12030" max="12032" width="6.109375" style="16" customWidth="1"/>
    <col min="12033" max="12033" width="9.109375" style="16" customWidth="1"/>
    <col min="12034" max="12034" width="33.33203125" style="16" customWidth="1"/>
    <col min="12035" max="12035" width="23.6640625" style="16" bestFit="1" customWidth="1"/>
    <col min="12036" max="12036" width="26.44140625" style="16" bestFit="1" customWidth="1"/>
    <col min="12037" max="12037" width="24.6640625" style="16" bestFit="1" customWidth="1"/>
    <col min="12038" max="12038" width="20.6640625" style="16" bestFit="1" customWidth="1"/>
    <col min="12039" max="12276" width="9.109375" style="16"/>
    <col min="12277" max="12277" width="10.44140625" style="16" customWidth="1"/>
    <col min="12278" max="12278" width="7.6640625" style="16" customWidth="1"/>
    <col min="12279" max="12279" width="10.5546875" style="16" customWidth="1"/>
    <col min="12280" max="12280" width="59" style="16" customWidth="1"/>
    <col min="12281" max="12282" width="0" style="16" hidden="1" customWidth="1"/>
    <col min="12283" max="12285" width="27.88671875" style="16" customWidth="1"/>
    <col min="12286" max="12288" width="6.109375" style="16" customWidth="1"/>
    <col min="12289" max="12289" width="9.109375" style="16" customWidth="1"/>
    <col min="12290" max="12290" width="33.33203125" style="16" customWidth="1"/>
    <col min="12291" max="12291" width="23.6640625" style="16" bestFit="1" customWidth="1"/>
    <col min="12292" max="12292" width="26.44140625" style="16" bestFit="1" customWidth="1"/>
    <col min="12293" max="12293" width="24.6640625" style="16" bestFit="1" customWidth="1"/>
    <col min="12294" max="12294" width="20.6640625" style="16" bestFit="1" customWidth="1"/>
    <col min="12295" max="12532" width="9.109375" style="16"/>
    <col min="12533" max="12533" width="10.44140625" style="16" customWidth="1"/>
    <col min="12534" max="12534" width="7.6640625" style="16" customWidth="1"/>
    <col min="12535" max="12535" width="10.5546875" style="16" customWidth="1"/>
    <col min="12536" max="12536" width="59" style="16" customWidth="1"/>
    <col min="12537" max="12538" width="0" style="16" hidden="1" customWidth="1"/>
    <col min="12539" max="12541" width="27.88671875" style="16" customWidth="1"/>
    <col min="12542" max="12544" width="6.109375" style="16" customWidth="1"/>
    <col min="12545" max="12545" width="9.109375" style="16" customWidth="1"/>
    <col min="12546" max="12546" width="33.33203125" style="16" customWidth="1"/>
    <col min="12547" max="12547" width="23.6640625" style="16" bestFit="1" customWidth="1"/>
    <col min="12548" max="12548" width="26.44140625" style="16" bestFit="1" customWidth="1"/>
    <col min="12549" max="12549" width="24.6640625" style="16" bestFit="1" customWidth="1"/>
    <col min="12550" max="12550" width="20.6640625" style="16" bestFit="1" customWidth="1"/>
    <col min="12551" max="12788" width="9.109375" style="16"/>
    <col min="12789" max="12789" width="10.44140625" style="16" customWidth="1"/>
    <col min="12790" max="12790" width="7.6640625" style="16" customWidth="1"/>
    <col min="12791" max="12791" width="10.5546875" style="16" customWidth="1"/>
    <col min="12792" max="12792" width="59" style="16" customWidth="1"/>
    <col min="12793" max="12794" width="0" style="16" hidden="1" customWidth="1"/>
    <col min="12795" max="12797" width="27.88671875" style="16" customWidth="1"/>
    <col min="12798" max="12800" width="6.109375" style="16" customWidth="1"/>
    <col min="12801" max="12801" width="9.109375" style="16" customWidth="1"/>
    <col min="12802" max="12802" width="33.33203125" style="16" customWidth="1"/>
    <col min="12803" max="12803" width="23.6640625" style="16" bestFit="1" customWidth="1"/>
    <col min="12804" max="12804" width="26.44140625" style="16" bestFit="1" customWidth="1"/>
    <col min="12805" max="12805" width="24.6640625" style="16" bestFit="1" customWidth="1"/>
    <col min="12806" max="12806" width="20.6640625" style="16" bestFit="1" customWidth="1"/>
    <col min="12807" max="13044" width="9.109375" style="16"/>
    <col min="13045" max="13045" width="10.44140625" style="16" customWidth="1"/>
    <col min="13046" max="13046" width="7.6640625" style="16" customWidth="1"/>
    <col min="13047" max="13047" width="10.5546875" style="16" customWidth="1"/>
    <col min="13048" max="13048" width="59" style="16" customWidth="1"/>
    <col min="13049" max="13050" width="0" style="16" hidden="1" customWidth="1"/>
    <col min="13051" max="13053" width="27.88671875" style="16" customWidth="1"/>
    <col min="13054" max="13056" width="6.109375" style="16" customWidth="1"/>
    <col min="13057" max="13057" width="9.109375" style="16" customWidth="1"/>
    <col min="13058" max="13058" width="33.33203125" style="16" customWidth="1"/>
    <col min="13059" max="13059" width="23.6640625" style="16" bestFit="1" customWidth="1"/>
    <col min="13060" max="13060" width="26.44140625" style="16" bestFit="1" customWidth="1"/>
    <col min="13061" max="13061" width="24.6640625" style="16" bestFit="1" customWidth="1"/>
    <col min="13062" max="13062" width="20.6640625" style="16" bestFit="1" customWidth="1"/>
    <col min="13063" max="13300" width="9.109375" style="16"/>
    <col min="13301" max="13301" width="10.44140625" style="16" customWidth="1"/>
    <col min="13302" max="13302" width="7.6640625" style="16" customWidth="1"/>
    <col min="13303" max="13303" width="10.5546875" style="16" customWidth="1"/>
    <col min="13304" max="13304" width="59" style="16" customWidth="1"/>
    <col min="13305" max="13306" width="0" style="16" hidden="1" customWidth="1"/>
    <col min="13307" max="13309" width="27.88671875" style="16" customWidth="1"/>
    <col min="13310" max="13312" width="6.109375" style="16" customWidth="1"/>
    <col min="13313" max="13313" width="9.109375" style="16" customWidth="1"/>
    <col min="13314" max="13314" width="33.33203125" style="16" customWidth="1"/>
    <col min="13315" max="13315" width="23.6640625" style="16" bestFit="1" customWidth="1"/>
    <col min="13316" max="13316" width="26.44140625" style="16" bestFit="1" customWidth="1"/>
    <col min="13317" max="13317" width="24.6640625" style="16" bestFit="1" customWidth="1"/>
    <col min="13318" max="13318" width="20.6640625" style="16" bestFit="1" customWidth="1"/>
    <col min="13319" max="13556" width="9.109375" style="16"/>
    <col min="13557" max="13557" width="10.44140625" style="16" customWidth="1"/>
    <col min="13558" max="13558" width="7.6640625" style="16" customWidth="1"/>
    <col min="13559" max="13559" width="10.5546875" style="16" customWidth="1"/>
    <col min="13560" max="13560" width="59" style="16" customWidth="1"/>
    <col min="13561" max="13562" width="0" style="16" hidden="1" customWidth="1"/>
    <col min="13563" max="13565" width="27.88671875" style="16" customWidth="1"/>
    <col min="13566" max="13568" width="6.109375" style="16" customWidth="1"/>
    <col min="13569" max="13569" width="9.109375" style="16" customWidth="1"/>
    <col min="13570" max="13570" width="33.33203125" style="16" customWidth="1"/>
    <col min="13571" max="13571" width="23.6640625" style="16" bestFit="1" customWidth="1"/>
    <col min="13572" max="13572" width="26.44140625" style="16" bestFit="1" customWidth="1"/>
    <col min="13573" max="13573" width="24.6640625" style="16" bestFit="1" customWidth="1"/>
    <col min="13574" max="13574" width="20.6640625" style="16" bestFit="1" customWidth="1"/>
    <col min="13575" max="13812" width="9.109375" style="16"/>
    <col min="13813" max="13813" width="10.44140625" style="16" customWidth="1"/>
    <col min="13814" max="13814" width="7.6640625" style="16" customWidth="1"/>
    <col min="13815" max="13815" width="10.5546875" style="16" customWidth="1"/>
    <col min="13816" max="13816" width="59" style="16" customWidth="1"/>
    <col min="13817" max="13818" width="0" style="16" hidden="1" customWidth="1"/>
    <col min="13819" max="13821" width="27.88671875" style="16" customWidth="1"/>
    <col min="13822" max="13824" width="6.109375" style="16" customWidth="1"/>
    <col min="13825" max="13825" width="9.109375" style="16" customWidth="1"/>
    <col min="13826" max="13826" width="33.33203125" style="16" customWidth="1"/>
    <col min="13827" max="13827" width="23.6640625" style="16" bestFit="1" customWidth="1"/>
    <col min="13828" max="13828" width="26.44140625" style="16" bestFit="1" customWidth="1"/>
    <col min="13829" max="13829" width="24.6640625" style="16" bestFit="1" customWidth="1"/>
    <col min="13830" max="13830" width="20.6640625" style="16" bestFit="1" customWidth="1"/>
    <col min="13831" max="14068" width="9.109375" style="16"/>
    <col min="14069" max="14069" width="10.44140625" style="16" customWidth="1"/>
    <col min="14070" max="14070" width="7.6640625" style="16" customWidth="1"/>
    <col min="14071" max="14071" width="10.5546875" style="16" customWidth="1"/>
    <col min="14072" max="14072" width="59" style="16" customWidth="1"/>
    <col min="14073" max="14074" width="0" style="16" hidden="1" customWidth="1"/>
    <col min="14075" max="14077" width="27.88671875" style="16" customWidth="1"/>
    <col min="14078" max="14080" width="6.109375" style="16" customWidth="1"/>
    <col min="14081" max="14081" width="9.109375" style="16" customWidth="1"/>
    <col min="14082" max="14082" width="33.33203125" style="16" customWidth="1"/>
    <col min="14083" max="14083" width="23.6640625" style="16" bestFit="1" customWidth="1"/>
    <col min="14084" max="14084" width="26.44140625" style="16" bestFit="1" customWidth="1"/>
    <col min="14085" max="14085" width="24.6640625" style="16" bestFit="1" customWidth="1"/>
    <col min="14086" max="14086" width="20.6640625" style="16" bestFit="1" customWidth="1"/>
    <col min="14087" max="14324" width="9.109375" style="16"/>
    <col min="14325" max="14325" width="10.44140625" style="16" customWidth="1"/>
    <col min="14326" max="14326" width="7.6640625" style="16" customWidth="1"/>
    <col min="14327" max="14327" width="10.5546875" style="16" customWidth="1"/>
    <col min="14328" max="14328" width="59" style="16" customWidth="1"/>
    <col min="14329" max="14330" width="0" style="16" hidden="1" customWidth="1"/>
    <col min="14331" max="14333" width="27.88671875" style="16" customWidth="1"/>
    <col min="14334" max="14336" width="6.109375" style="16" customWidth="1"/>
    <col min="14337" max="14337" width="9.109375" style="16" customWidth="1"/>
    <col min="14338" max="14338" width="33.33203125" style="16" customWidth="1"/>
    <col min="14339" max="14339" width="23.6640625" style="16" bestFit="1" customWidth="1"/>
    <col min="14340" max="14340" width="26.44140625" style="16" bestFit="1" customWidth="1"/>
    <col min="14341" max="14341" width="24.6640625" style="16" bestFit="1" customWidth="1"/>
    <col min="14342" max="14342" width="20.6640625" style="16" bestFit="1" customWidth="1"/>
    <col min="14343" max="14580" width="9.109375" style="16"/>
    <col min="14581" max="14581" width="10.44140625" style="16" customWidth="1"/>
    <col min="14582" max="14582" width="7.6640625" style="16" customWidth="1"/>
    <col min="14583" max="14583" width="10.5546875" style="16" customWidth="1"/>
    <col min="14584" max="14584" width="59" style="16" customWidth="1"/>
    <col min="14585" max="14586" width="0" style="16" hidden="1" customWidth="1"/>
    <col min="14587" max="14589" width="27.88671875" style="16" customWidth="1"/>
    <col min="14590" max="14592" width="6.109375" style="16" customWidth="1"/>
    <col min="14593" max="14593" width="9.109375" style="16" customWidth="1"/>
    <col min="14594" max="14594" width="33.33203125" style="16" customWidth="1"/>
    <col min="14595" max="14595" width="23.6640625" style="16" bestFit="1" customWidth="1"/>
    <col min="14596" max="14596" width="26.44140625" style="16" bestFit="1" customWidth="1"/>
    <col min="14597" max="14597" width="24.6640625" style="16" bestFit="1" customWidth="1"/>
    <col min="14598" max="14598" width="20.6640625" style="16" bestFit="1" customWidth="1"/>
    <col min="14599" max="14836" width="9.109375" style="16"/>
    <col min="14837" max="14837" width="10.44140625" style="16" customWidth="1"/>
    <col min="14838" max="14838" width="7.6640625" style="16" customWidth="1"/>
    <col min="14839" max="14839" width="10.5546875" style="16" customWidth="1"/>
    <col min="14840" max="14840" width="59" style="16" customWidth="1"/>
    <col min="14841" max="14842" width="0" style="16" hidden="1" customWidth="1"/>
    <col min="14843" max="14845" width="27.88671875" style="16" customWidth="1"/>
    <col min="14846" max="14848" width="6.109375" style="16" customWidth="1"/>
    <col min="14849" max="14849" width="9.109375" style="16" customWidth="1"/>
    <col min="14850" max="14850" width="33.33203125" style="16" customWidth="1"/>
    <col min="14851" max="14851" width="23.6640625" style="16" bestFit="1" customWidth="1"/>
    <col min="14852" max="14852" width="26.44140625" style="16" bestFit="1" customWidth="1"/>
    <col min="14853" max="14853" width="24.6640625" style="16" bestFit="1" customWidth="1"/>
    <col min="14854" max="14854" width="20.6640625" style="16" bestFit="1" customWidth="1"/>
    <col min="14855" max="15092" width="9.109375" style="16"/>
    <col min="15093" max="15093" width="10.44140625" style="16" customWidth="1"/>
    <col min="15094" max="15094" width="7.6640625" style="16" customWidth="1"/>
    <col min="15095" max="15095" width="10.5546875" style="16" customWidth="1"/>
    <col min="15096" max="15096" width="59" style="16" customWidth="1"/>
    <col min="15097" max="15098" width="0" style="16" hidden="1" customWidth="1"/>
    <col min="15099" max="15101" width="27.88671875" style="16" customWidth="1"/>
    <col min="15102" max="15104" width="6.109375" style="16" customWidth="1"/>
    <col min="15105" max="15105" width="9.109375" style="16" customWidth="1"/>
    <col min="15106" max="15106" width="33.33203125" style="16" customWidth="1"/>
    <col min="15107" max="15107" width="23.6640625" style="16" bestFit="1" customWidth="1"/>
    <col min="15108" max="15108" width="26.44140625" style="16" bestFit="1" customWidth="1"/>
    <col min="15109" max="15109" width="24.6640625" style="16" bestFit="1" customWidth="1"/>
    <col min="15110" max="15110" width="20.6640625" style="16" bestFit="1" customWidth="1"/>
    <col min="15111" max="15348" width="9.109375" style="16"/>
    <col min="15349" max="15349" width="10.44140625" style="16" customWidth="1"/>
    <col min="15350" max="15350" width="7.6640625" style="16" customWidth="1"/>
    <col min="15351" max="15351" width="10.5546875" style="16" customWidth="1"/>
    <col min="15352" max="15352" width="59" style="16" customWidth="1"/>
    <col min="15353" max="15354" width="0" style="16" hidden="1" customWidth="1"/>
    <col min="15355" max="15357" width="27.88671875" style="16" customWidth="1"/>
    <col min="15358" max="15360" width="6.109375" style="16" customWidth="1"/>
    <col min="15361" max="15361" width="9.109375" style="16" customWidth="1"/>
    <col min="15362" max="15362" width="33.33203125" style="16" customWidth="1"/>
    <col min="15363" max="15363" width="23.6640625" style="16" bestFit="1" customWidth="1"/>
    <col min="15364" max="15364" width="26.44140625" style="16" bestFit="1" customWidth="1"/>
    <col min="15365" max="15365" width="24.6640625" style="16" bestFit="1" customWidth="1"/>
    <col min="15366" max="15366" width="20.6640625" style="16" bestFit="1" customWidth="1"/>
    <col min="15367" max="15604" width="9.109375" style="16"/>
    <col min="15605" max="15605" width="10.44140625" style="16" customWidth="1"/>
    <col min="15606" max="15606" width="7.6640625" style="16" customWidth="1"/>
    <col min="15607" max="15607" width="10.5546875" style="16" customWidth="1"/>
    <col min="15608" max="15608" width="59" style="16" customWidth="1"/>
    <col min="15609" max="15610" width="0" style="16" hidden="1" customWidth="1"/>
    <col min="15611" max="15613" width="27.88671875" style="16" customWidth="1"/>
    <col min="15614" max="15616" width="6.109375" style="16" customWidth="1"/>
    <col min="15617" max="15617" width="9.109375" style="16" customWidth="1"/>
    <col min="15618" max="15618" width="33.33203125" style="16" customWidth="1"/>
    <col min="15619" max="15619" width="23.6640625" style="16" bestFit="1" customWidth="1"/>
    <col min="15620" max="15620" width="26.44140625" style="16" bestFit="1" customWidth="1"/>
    <col min="15621" max="15621" width="24.6640625" style="16" bestFit="1" customWidth="1"/>
    <col min="15622" max="15622" width="20.6640625" style="16" bestFit="1" customWidth="1"/>
    <col min="15623" max="15860" width="9.109375" style="16"/>
    <col min="15861" max="15861" width="10.44140625" style="16" customWidth="1"/>
    <col min="15862" max="15862" width="7.6640625" style="16" customWidth="1"/>
    <col min="15863" max="15863" width="10.5546875" style="16" customWidth="1"/>
    <col min="15864" max="15864" width="59" style="16" customWidth="1"/>
    <col min="15865" max="15866" width="0" style="16" hidden="1" customWidth="1"/>
    <col min="15867" max="15869" width="27.88671875" style="16" customWidth="1"/>
    <col min="15870" max="15872" width="6.109375" style="16" customWidth="1"/>
    <col min="15873" max="15873" width="9.109375" style="16" customWidth="1"/>
    <col min="15874" max="15874" width="33.33203125" style="16" customWidth="1"/>
    <col min="15875" max="15875" width="23.6640625" style="16" bestFit="1" customWidth="1"/>
    <col min="15876" max="15876" width="26.44140625" style="16" bestFit="1" customWidth="1"/>
    <col min="15877" max="15877" width="24.6640625" style="16" bestFit="1" customWidth="1"/>
    <col min="15878" max="15878" width="20.6640625" style="16" bestFit="1" customWidth="1"/>
    <col min="15879" max="16116" width="9.109375" style="16"/>
    <col min="16117" max="16117" width="10.44140625" style="16" customWidth="1"/>
    <col min="16118" max="16118" width="7.6640625" style="16" customWidth="1"/>
    <col min="16119" max="16119" width="10.5546875" style="16" customWidth="1"/>
    <col min="16120" max="16120" width="59" style="16" customWidth="1"/>
    <col min="16121" max="16122" width="0" style="16" hidden="1" customWidth="1"/>
    <col min="16123" max="16125" width="27.88671875" style="16" customWidth="1"/>
    <col min="16126" max="16128" width="6.109375" style="16" customWidth="1"/>
    <col min="16129" max="16129" width="9.109375" style="16" customWidth="1"/>
    <col min="16130" max="16130" width="33.33203125" style="16" customWidth="1"/>
    <col min="16131" max="16131" width="23.6640625" style="16" bestFit="1" customWidth="1"/>
    <col min="16132" max="16132" width="26.44140625" style="16" bestFit="1" customWidth="1"/>
    <col min="16133" max="16133" width="24.6640625" style="16" bestFit="1" customWidth="1"/>
    <col min="16134" max="16134" width="20.6640625" style="16" bestFit="1" customWidth="1"/>
    <col min="16135" max="16372" width="9.109375" style="16"/>
    <col min="16373" max="16384" width="8.88671875" style="16" customWidth="1"/>
  </cols>
  <sheetData>
    <row r="1" spans="1:12" ht="63.6" customHeight="1" x14ac:dyDescent="0.25">
      <c r="A1" s="302" t="s">
        <v>232</v>
      </c>
      <c r="B1" s="302"/>
      <c r="C1" s="302"/>
      <c r="D1" s="302"/>
      <c r="E1" s="302"/>
      <c r="F1" s="302"/>
      <c r="G1" s="302"/>
      <c r="H1" s="302"/>
      <c r="I1" s="302"/>
    </row>
    <row r="2" spans="1:12" x14ac:dyDescent="0.25">
      <c r="A2" s="302"/>
      <c r="B2" s="320"/>
      <c r="C2" s="320"/>
      <c r="D2" s="320"/>
      <c r="E2" s="320"/>
      <c r="F2" s="320"/>
      <c r="G2" s="320"/>
      <c r="H2" s="320"/>
    </row>
    <row r="3" spans="1:12" ht="18" customHeight="1" x14ac:dyDescent="0.25">
      <c r="A3" s="302" t="s">
        <v>115</v>
      </c>
      <c r="B3" s="302"/>
      <c r="C3" s="302"/>
      <c r="D3" s="302"/>
      <c r="E3" s="302"/>
      <c r="F3" s="302"/>
      <c r="G3" s="302"/>
      <c r="H3" s="302"/>
      <c r="I3" s="302"/>
    </row>
    <row r="4" spans="1:12" x14ac:dyDescent="0.25">
      <c r="A4" s="302"/>
      <c r="B4" s="320"/>
      <c r="C4" s="320"/>
      <c r="D4" s="320"/>
      <c r="E4" s="320"/>
      <c r="F4" s="320"/>
      <c r="G4" s="320"/>
      <c r="H4" s="320"/>
    </row>
    <row r="5" spans="1:12" ht="18" customHeight="1" x14ac:dyDescent="0.25">
      <c r="A5" s="302" t="s">
        <v>120</v>
      </c>
      <c r="B5" s="302"/>
      <c r="C5" s="302"/>
      <c r="D5" s="302"/>
      <c r="E5" s="302"/>
      <c r="F5" s="302"/>
      <c r="G5" s="302"/>
      <c r="H5" s="302"/>
      <c r="I5" s="302"/>
    </row>
    <row r="6" spans="1:12" ht="11.4" customHeight="1" x14ac:dyDescent="0.25">
      <c r="A6" s="106"/>
      <c r="B6" s="106"/>
      <c r="C6" s="106"/>
      <c r="D6" s="106"/>
      <c r="E6" s="106"/>
      <c r="F6" s="106"/>
      <c r="G6" s="106"/>
      <c r="H6" s="106"/>
    </row>
    <row r="7" spans="1:12" ht="18" customHeight="1" x14ac:dyDescent="0.25">
      <c r="A7" s="302" t="s">
        <v>135</v>
      </c>
      <c r="B7" s="302"/>
      <c r="C7" s="302"/>
      <c r="D7" s="302"/>
      <c r="E7" s="302"/>
      <c r="F7" s="302"/>
      <c r="G7" s="302"/>
      <c r="H7" s="302"/>
      <c r="I7" s="302"/>
    </row>
    <row r="8" spans="1:12" ht="9" customHeight="1" thickBot="1" x14ac:dyDescent="0.3">
      <c r="A8" s="12"/>
      <c r="B8" s="12"/>
      <c r="C8" s="12"/>
      <c r="D8" s="12"/>
      <c r="E8" s="12"/>
      <c r="F8" s="12"/>
      <c r="G8" s="12"/>
      <c r="H8" s="12"/>
    </row>
    <row r="9" spans="1:12" ht="22.2" customHeight="1" x14ac:dyDescent="0.25">
      <c r="A9" s="316" t="s">
        <v>136</v>
      </c>
      <c r="B9" s="298" t="s">
        <v>229</v>
      </c>
      <c r="C9" s="298" t="s">
        <v>183</v>
      </c>
      <c r="D9" s="298" t="s">
        <v>226</v>
      </c>
      <c r="E9" s="298" t="s">
        <v>213</v>
      </c>
      <c r="F9" s="298" t="s">
        <v>213</v>
      </c>
      <c r="G9" s="298" t="s">
        <v>213</v>
      </c>
      <c r="H9" s="321" t="s">
        <v>213</v>
      </c>
      <c r="I9" s="323" t="s">
        <v>215</v>
      </c>
    </row>
    <row r="10" spans="1:12" ht="22.2" customHeight="1" thickBot="1" x14ac:dyDescent="0.3">
      <c r="A10" s="317"/>
      <c r="B10" s="299"/>
      <c r="C10" s="299"/>
      <c r="D10" s="299"/>
      <c r="E10" s="299"/>
      <c r="F10" s="299"/>
      <c r="G10" s="299"/>
      <c r="H10" s="322"/>
      <c r="I10" s="324"/>
    </row>
    <row r="11" spans="1:12" ht="10.5" customHeight="1" thickBot="1" x14ac:dyDescent="0.3">
      <c r="A11" s="63">
        <v>1</v>
      </c>
      <c r="B11" s="64">
        <v>2</v>
      </c>
      <c r="C11" s="64">
        <v>3</v>
      </c>
      <c r="D11" s="64">
        <v>4</v>
      </c>
      <c r="E11" s="64">
        <v>5</v>
      </c>
      <c r="F11" s="64">
        <v>6</v>
      </c>
      <c r="G11" s="64">
        <v>7</v>
      </c>
      <c r="H11" s="195">
        <v>8</v>
      </c>
      <c r="I11" s="199">
        <v>5</v>
      </c>
    </row>
    <row r="12" spans="1:12" x14ac:dyDescent="0.25">
      <c r="A12" s="133" t="s">
        <v>137</v>
      </c>
      <c r="B12" s="134">
        <f>+B13</f>
        <v>13275557.59</v>
      </c>
      <c r="C12" s="149">
        <f>+D12-B12</f>
        <v>-732257.58999999985</v>
      </c>
      <c r="D12" s="134">
        <f>+D13</f>
        <v>12543300</v>
      </c>
      <c r="E12" s="134">
        <f t="shared" ref="E12:H13" si="0">+E13</f>
        <v>9707703.1899999995</v>
      </c>
      <c r="F12" s="134">
        <f t="shared" si="0"/>
        <v>9707704.1899999995</v>
      </c>
      <c r="G12" s="134">
        <f t="shared" si="0"/>
        <v>9707705.1899999995</v>
      </c>
      <c r="H12" s="196">
        <f t="shared" si="0"/>
        <v>9707706.1899999995</v>
      </c>
      <c r="I12" s="200">
        <f>D12/B12*100</f>
        <v>94.484166973509403</v>
      </c>
    </row>
    <row r="13" spans="1:12" x14ac:dyDescent="0.25">
      <c r="A13" s="135" t="s">
        <v>138</v>
      </c>
      <c r="B13" s="136">
        <v>13275557.59</v>
      </c>
      <c r="C13" s="136">
        <f t="shared" ref="C13:C14" si="1">+D13-B13</f>
        <v>-732257.58999999985</v>
      </c>
      <c r="D13" s="136">
        <v>12543300</v>
      </c>
      <c r="E13" s="136">
        <f t="shared" si="0"/>
        <v>9707703.1899999995</v>
      </c>
      <c r="F13" s="136">
        <f t="shared" si="0"/>
        <v>9707704.1899999995</v>
      </c>
      <c r="G13" s="136">
        <f t="shared" si="0"/>
        <v>9707705.1899999995</v>
      </c>
      <c r="H13" s="197">
        <f t="shared" si="0"/>
        <v>9707706.1899999995</v>
      </c>
      <c r="I13" s="201">
        <f>D13/B13*100</f>
        <v>94.484166973509403</v>
      </c>
    </row>
    <row r="14" spans="1:12" x14ac:dyDescent="0.25">
      <c r="A14" s="192" t="s">
        <v>172</v>
      </c>
      <c r="B14" s="170">
        <v>12126685.029999999</v>
      </c>
      <c r="C14" s="170">
        <f t="shared" si="1"/>
        <v>-861212.58999999985</v>
      </c>
      <c r="D14" s="170">
        <v>11265472.439999999</v>
      </c>
      <c r="E14" s="170">
        <v>9707703.1899999995</v>
      </c>
      <c r="F14" s="170">
        <v>9707704.1899999995</v>
      </c>
      <c r="G14" s="170">
        <v>9707705.1899999995</v>
      </c>
      <c r="H14" s="198">
        <v>9707706.1899999995</v>
      </c>
      <c r="I14" s="202">
        <f>D14/B14*100</f>
        <v>92.898202700330216</v>
      </c>
    </row>
    <row r="15" spans="1:12" ht="18" thickBot="1" x14ac:dyDescent="0.3">
      <c r="A15" s="193" t="s">
        <v>235</v>
      </c>
      <c r="B15" s="203">
        <v>1148872.56</v>
      </c>
      <c r="C15" s="203">
        <v>1277827.56</v>
      </c>
      <c r="D15" s="194">
        <v>1277827.56</v>
      </c>
      <c r="E15" s="204"/>
      <c r="F15" s="205"/>
      <c r="G15" s="205"/>
      <c r="H15" s="205"/>
      <c r="I15" s="206">
        <v>111.22</v>
      </c>
      <c r="J15" s="61"/>
      <c r="K15" s="60"/>
      <c r="L15" s="61"/>
    </row>
    <row r="16" spans="1:12" x14ac:dyDescent="0.25">
      <c r="A16" s="59"/>
      <c r="B16" s="60"/>
      <c r="C16" s="60"/>
      <c r="D16" s="60"/>
      <c r="E16" s="60"/>
      <c r="F16" s="61"/>
      <c r="G16" s="60"/>
      <c r="H16" s="61"/>
    </row>
    <row r="17" spans="1:8" x14ac:dyDescent="0.25">
      <c r="A17" s="59"/>
      <c r="B17" s="60"/>
      <c r="C17" s="60"/>
      <c r="D17" s="60"/>
      <c r="E17" s="60"/>
      <c r="F17" s="61"/>
      <c r="G17" s="60"/>
      <c r="H17" s="61"/>
    </row>
    <row r="18" spans="1:8" x14ac:dyDescent="0.25">
      <c r="A18" s="59"/>
      <c r="B18" s="68" t="s">
        <v>252</v>
      </c>
      <c r="C18" s="68"/>
      <c r="D18" s="60"/>
      <c r="E18" s="60"/>
      <c r="F18" s="61"/>
      <c r="G18" s="60"/>
      <c r="H18" s="61"/>
    </row>
    <row r="19" spans="1:8" x14ac:dyDescent="0.25">
      <c r="A19" s="59"/>
      <c r="B19" s="68" t="s">
        <v>255</v>
      </c>
      <c r="C19" s="68"/>
      <c r="D19" s="60"/>
      <c r="E19" s="60"/>
      <c r="F19" s="61"/>
      <c r="G19" s="60"/>
      <c r="H19" s="61"/>
    </row>
    <row r="20" spans="1:8" x14ac:dyDescent="0.25">
      <c r="A20" s="59"/>
      <c r="B20" s="60"/>
      <c r="C20" s="60"/>
      <c r="D20" s="60"/>
      <c r="E20" s="60"/>
      <c r="F20" s="61"/>
      <c r="G20" s="60"/>
      <c r="H20" s="61"/>
    </row>
    <row r="21" spans="1:8" x14ac:dyDescent="0.25">
      <c r="A21" s="59"/>
      <c r="B21" s="60"/>
      <c r="C21" s="60"/>
      <c r="D21" s="60"/>
      <c r="E21" s="60"/>
      <c r="F21" s="61"/>
      <c r="G21" s="60"/>
      <c r="H21" s="61"/>
    </row>
    <row r="22" spans="1:8" x14ac:dyDescent="0.25">
      <c r="A22" s="59"/>
      <c r="B22" s="60"/>
      <c r="C22" s="60"/>
      <c r="D22" s="60"/>
      <c r="E22" s="60"/>
      <c r="F22" s="61"/>
      <c r="G22" s="60"/>
      <c r="H22" s="61"/>
    </row>
    <row r="23" spans="1:8" x14ac:dyDescent="0.25">
      <c r="A23" s="59"/>
      <c r="B23" s="60"/>
      <c r="C23" s="60"/>
      <c r="D23" s="60"/>
      <c r="E23" s="60"/>
      <c r="F23" s="61"/>
      <c r="G23" s="60"/>
      <c r="H23" s="61"/>
    </row>
    <row r="24" spans="1:8" x14ac:dyDescent="0.25">
      <c r="A24" s="59"/>
      <c r="B24" s="60"/>
      <c r="C24" s="60"/>
      <c r="D24" s="60"/>
      <c r="E24" s="60"/>
      <c r="F24" s="61"/>
      <c r="G24" s="60"/>
      <c r="H24" s="61"/>
    </row>
    <row r="25" spans="1:8" x14ac:dyDescent="0.25">
      <c r="A25" s="59"/>
      <c r="B25" s="60"/>
      <c r="C25" s="60"/>
      <c r="D25" s="60"/>
      <c r="E25" s="60"/>
      <c r="F25" s="61"/>
      <c r="G25" s="60"/>
      <c r="H25" s="61"/>
    </row>
    <row r="26" spans="1:8" x14ac:dyDescent="0.25">
      <c r="A26" s="59"/>
      <c r="B26" s="60"/>
      <c r="C26" s="60"/>
      <c r="D26" s="60"/>
      <c r="E26" s="60"/>
      <c r="F26" s="61"/>
      <c r="G26" s="60"/>
      <c r="H26" s="61"/>
    </row>
    <row r="27" spans="1:8" x14ac:dyDescent="0.25">
      <c r="A27" s="59"/>
      <c r="B27" s="60"/>
      <c r="C27" s="60"/>
      <c r="D27" s="60"/>
      <c r="E27" s="60"/>
      <c r="F27" s="61"/>
      <c r="G27" s="60"/>
      <c r="H27" s="61"/>
    </row>
    <row r="28" spans="1:8" x14ac:dyDescent="0.25">
      <c r="A28" s="59"/>
      <c r="B28" s="60"/>
      <c r="C28" s="60"/>
      <c r="D28" s="60"/>
      <c r="E28" s="60"/>
      <c r="F28" s="61"/>
      <c r="G28" s="60"/>
      <c r="H28" s="61"/>
    </row>
    <row r="29" spans="1:8" x14ac:dyDescent="0.25">
      <c r="A29" s="59"/>
      <c r="B29" s="60"/>
      <c r="C29" s="60"/>
      <c r="D29" s="60"/>
      <c r="E29" s="60"/>
      <c r="F29" s="61"/>
      <c r="G29" s="60"/>
      <c r="H29" s="61"/>
    </row>
    <row r="30" spans="1:8" x14ac:dyDescent="0.25">
      <c r="A30" s="59"/>
      <c r="B30" s="60"/>
      <c r="C30" s="60"/>
      <c r="D30" s="60"/>
      <c r="E30" s="60"/>
      <c r="F30" s="61"/>
      <c r="G30" s="60"/>
      <c r="H30" s="61"/>
    </row>
    <row r="31" spans="1:8" x14ac:dyDescent="0.25">
      <c r="A31" s="59"/>
      <c r="B31" s="60"/>
      <c r="C31" s="60"/>
      <c r="D31" s="60"/>
      <c r="E31" s="60"/>
      <c r="F31" s="61"/>
      <c r="G31" s="60"/>
      <c r="H31" s="61"/>
    </row>
    <row r="32" spans="1:8" x14ac:dyDescent="0.25">
      <c r="A32" s="59"/>
      <c r="B32" s="60"/>
      <c r="C32" s="60"/>
      <c r="D32" s="60"/>
      <c r="E32" s="60"/>
      <c r="F32" s="61"/>
      <c r="G32" s="60"/>
      <c r="H32" s="61"/>
    </row>
    <row r="33" spans="1:8" x14ac:dyDescent="0.25">
      <c r="A33" s="59"/>
      <c r="B33" s="60"/>
      <c r="C33" s="60"/>
      <c r="D33" s="60"/>
      <c r="E33" s="60"/>
      <c r="F33" s="61"/>
      <c r="G33" s="60"/>
      <c r="H33" s="61"/>
    </row>
    <row r="34" spans="1:8" x14ac:dyDescent="0.25">
      <c r="A34" s="59"/>
      <c r="B34" s="60"/>
      <c r="C34" s="60"/>
      <c r="D34" s="60"/>
      <c r="E34" s="60"/>
      <c r="F34" s="61"/>
      <c r="G34" s="60"/>
      <c r="H34" s="61"/>
    </row>
    <row r="35" spans="1:8" x14ac:dyDescent="0.25">
      <c r="A35" s="59"/>
      <c r="B35" s="60"/>
      <c r="C35" s="60"/>
      <c r="D35" s="60"/>
      <c r="E35" s="60"/>
      <c r="F35" s="61"/>
      <c r="G35" s="60"/>
      <c r="H35" s="61"/>
    </row>
    <row r="36" spans="1:8" x14ac:dyDescent="0.25">
      <c r="A36" s="59"/>
      <c r="B36" s="60"/>
      <c r="C36" s="60"/>
      <c r="D36" s="60"/>
      <c r="E36" s="60"/>
      <c r="F36" s="61"/>
      <c r="G36" s="60"/>
      <c r="H36" s="61"/>
    </row>
    <row r="37" spans="1:8" x14ac:dyDescent="0.25">
      <c r="A37" s="59"/>
      <c r="B37" s="60"/>
      <c r="C37" s="60"/>
      <c r="D37" s="60"/>
      <c r="E37" s="60"/>
      <c r="F37" s="61"/>
      <c r="G37" s="60"/>
      <c r="H37" s="61"/>
    </row>
    <row r="38" spans="1:8" x14ac:dyDescent="0.25">
      <c r="A38" s="59"/>
      <c r="B38" s="60"/>
      <c r="C38" s="60"/>
      <c r="D38" s="60"/>
      <c r="E38" s="60"/>
      <c r="F38" s="61"/>
      <c r="G38" s="60"/>
      <c r="H38" s="61"/>
    </row>
    <row r="39" spans="1:8" x14ac:dyDescent="0.25">
      <c r="A39" s="59"/>
      <c r="B39" s="60"/>
      <c r="C39" s="60"/>
      <c r="D39" s="60"/>
      <c r="E39" s="60"/>
      <c r="F39" s="61"/>
      <c r="G39" s="60"/>
      <c r="H39" s="61"/>
    </row>
    <row r="40" spans="1:8" x14ac:dyDescent="0.25">
      <c r="A40" s="59"/>
      <c r="B40" s="60"/>
      <c r="C40" s="60"/>
      <c r="D40" s="60"/>
      <c r="E40" s="60"/>
      <c r="F40" s="61"/>
      <c r="G40" s="60"/>
      <c r="H40" s="61"/>
    </row>
    <row r="41" spans="1:8" x14ac:dyDescent="0.25">
      <c r="A41" s="59"/>
      <c r="B41" s="60"/>
      <c r="C41" s="60"/>
      <c r="D41" s="60"/>
      <c r="E41" s="60"/>
      <c r="F41" s="61"/>
      <c r="G41" s="60"/>
      <c r="H41" s="61"/>
    </row>
    <row r="42" spans="1:8" x14ac:dyDescent="0.25">
      <c r="A42" s="59"/>
      <c r="B42" s="60"/>
      <c r="C42" s="60"/>
      <c r="D42" s="60"/>
      <c r="E42" s="60"/>
      <c r="F42" s="61"/>
      <c r="G42" s="60"/>
      <c r="H42" s="61"/>
    </row>
    <row r="43" spans="1:8" x14ac:dyDescent="0.25">
      <c r="A43" s="59"/>
      <c r="B43" s="60"/>
      <c r="C43" s="60"/>
      <c r="D43" s="60"/>
      <c r="E43" s="60"/>
      <c r="F43" s="61"/>
      <c r="G43" s="60"/>
      <c r="H43" s="61"/>
    </row>
    <row r="44" spans="1:8" x14ac:dyDescent="0.25">
      <c r="A44" s="59"/>
      <c r="B44" s="60"/>
      <c r="C44" s="60"/>
      <c r="D44" s="60"/>
      <c r="E44" s="60"/>
      <c r="F44" s="61"/>
      <c r="G44" s="60"/>
      <c r="H44" s="61"/>
    </row>
    <row r="45" spans="1:8" x14ac:dyDescent="0.25">
      <c r="A45" s="59"/>
      <c r="B45" s="60"/>
      <c r="C45" s="60"/>
      <c r="D45" s="60"/>
      <c r="E45" s="60"/>
      <c r="F45" s="61"/>
      <c r="G45" s="60"/>
      <c r="H45" s="61"/>
    </row>
    <row r="46" spans="1:8" x14ac:dyDescent="0.25">
      <c r="A46" s="59"/>
      <c r="B46" s="60"/>
      <c r="C46" s="60"/>
      <c r="D46" s="60"/>
      <c r="E46" s="60"/>
      <c r="F46" s="61"/>
      <c r="G46" s="60"/>
      <c r="H46" s="61"/>
    </row>
    <row r="47" spans="1:8" x14ac:dyDescent="0.25">
      <c r="A47" s="59"/>
      <c r="B47" s="60"/>
      <c r="C47" s="60"/>
      <c r="D47" s="60"/>
      <c r="E47" s="60"/>
      <c r="F47" s="61"/>
      <c r="G47" s="60"/>
      <c r="H47" s="61"/>
    </row>
    <row r="48" spans="1:8" x14ac:dyDescent="0.25">
      <c r="A48" s="59"/>
      <c r="B48" s="60"/>
      <c r="C48" s="60"/>
      <c r="D48" s="60"/>
      <c r="E48" s="60"/>
      <c r="F48" s="61"/>
      <c r="G48" s="60"/>
      <c r="H48" s="61"/>
    </row>
    <row r="49" spans="1:8" x14ac:dyDescent="0.25">
      <c r="A49" s="59"/>
      <c r="B49" s="60"/>
      <c r="C49" s="60"/>
      <c r="D49" s="60"/>
      <c r="E49" s="60"/>
      <c r="F49" s="61"/>
      <c r="G49" s="60"/>
      <c r="H49" s="61"/>
    </row>
    <row r="50" spans="1:8" x14ac:dyDescent="0.25">
      <c r="A50" s="59"/>
      <c r="B50" s="60"/>
      <c r="C50" s="60"/>
      <c r="D50" s="60"/>
      <c r="E50" s="60"/>
      <c r="F50" s="61"/>
      <c r="G50" s="60"/>
      <c r="H50" s="61"/>
    </row>
    <row r="51" spans="1:8" x14ac:dyDescent="0.25">
      <c r="A51" s="59"/>
      <c r="B51" s="60"/>
      <c r="C51" s="60"/>
      <c r="D51" s="60"/>
      <c r="E51" s="60"/>
      <c r="F51" s="61"/>
      <c r="G51" s="60"/>
      <c r="H51" s="61"/>
    </row>
    <row r="52" spans="1:8" x14ac:dyDescent="0.25">
      <c r="A52" s="59"/>
      <c r="B52" s="60"/>
      <c r="C52" s="60"/>
      <c r="D52" s="60"/>
      <c r="E52" s="60"/>
      <c r="F52" s="61"/>
      <c r="G52" s="60"/>
      <c r="H52" s="61"/>
    </row>
    <row r="53" spans="1:8" x14ac:dyDescent="0.25">
      <c r="A53" s="59"/>
      <c r="B53" s="60"/>
      <c r="C53" s="60"/>
      <c r="D53" s="60"/>
      <c r="E53" s="60"/>
      <c r="F53" s="61"/>
      <c r="G53" s="60"/>
      <c r="H53" s="61"/>
    </row>
    <row r="54" spans="1:8" x14ac:dyDescent="0.25">
      <c r="A54" s="59"/>
      <c r="B54" s="60"/>
      <c r="C54" s="60"/>
      <c r="D54" s="60"/>
      <c r="E54" s="60"/>
      <c r="F54" s="61"/>
      <c r="G54" s="60"/>
      <c r="H54" s="61"/>
    </row>
    <row r="55" spans="1:8" x14ac:dyDescent="0.25">
      <c r="A55" s="59"/>
      <c r="B55" s="60"/>
      <c r="C55" s="60"/>
      <c r="D55" s="60"/>
      <c r="E55" s="60"/>
      <c r="F55" s="61"/>
      <c r="G55" s="60"/>
      <c r="H55" s="61"/>
    </row>
    <row r="56" spans="1:8" x14ac:dyDescent="0.25">
      <c r="A56" s="59"/>
      <c r="B56" s="60"/>
      <c r="C56" s="60"/>
      <c r="D56" s="60"/>
      <c r="E56" s="60"/>
      <c r="F56" s="61"/>
      <c r="G56" s="60"/>
      <c r="H56" s="61"/>
    </row>
    <row r="57" spans="1:8" x14ac:dyDescent="0.25">
      <c r="A57" s="59"/>
      <c r="B57" s="60"/>
      <c r="C57" s="60"/>
      <c r="D57" s="60"/>
      <c r="E57" s="60"/>
      <c r="F57" s="61"/>
      <c r="G57" s="60"/>
      <c r="H57" s="61"/>
    </row>
    <row r="58" spans="1:8" x14ac:dyDescent="0.25">
      <c r="A58" s="59"/>
      <c r="B58" s="60"/>
      <c r="C58" s="60"/>
      <c r="D58" s="60"/>
      <c r="E58" s="60"/>
      <c r="F58" s="61"/>
      <c r="G58" s="60"/>
      <c r="H58" s="61"/>
    </row>
    <row r="59" spans="1:8" x14ac:dyDescent="0.25">
      <c r="A59" s="59"/>
      <c r="B59" s="60"/>
      <c r="C59" s="60"/>
      <c r="D59" s="60"/>
      <c r="E59" s="60"/>
      <c r="F59" s="61"/>
      <c r="G59" s="60"/>
      <c r="H59" s="61"/>
    </row>
    <row r="60" spans="1:8" x14ac:dyDescent="0.25">
      <c r="A60" s="59"/>
      <c r="B60" s="60"/>
      <c r="C60" s="60"/>
      <c r="D60" s="60"/>
      <c r="E60" s="60"/>
      <c r="F60" s="61"/>
      <c r="G60" s="60"/>
      <c r="H60" s="61"/>
    </row>
    <row r="61" spans="1:8" x14ac:dyDescent="0.25">
      <c r="A61" s="59"/>
      <c r="B61" s="60"/>
      <c r="C61" s="60"/>
      <c r="D61" s="60"/>
      <c r="E61" s="60"/>
      <c r="F61" s="61"/>
      <c r="G61" s="60"/>
      <c r="H61" s="61"/>
    </row>
    <row r="62" spans="1:8" x14ac:dyDescent="0.25">
      <c r="A62" s="59"/>
      <c r="B62" s="60"/>
      <c r="C62" s="60"/>
      <c r="D62" s="60"/>
      <c r="E62" s="60"/>
      <c r="F62" s="61"/>
      <c r="G62" s="60"/>
      <c r="H62" s="61"/>
    </row>
    <row r="63" spans="1:8" x14ac:dyDescent="0.25">
      <c r="A63" s="59"/>
      <c r="B63" s="60"/>
      <c r="C63" s="60"/>
      <c r="D63" s="60"/>
      <c r="E63" s="60"/>
      <c r="F63" s="61"/>
      <c r="G63" s="60"/>
      <c r="H63" s="61"/>
    </row>
    <row r="64" spans="1:8" x14ac:dyDescent="0.25">
      <c r="A64" s="59"/>
      <c r="B64" s="60"/>
      <c r="C64" s="60"/>
      <c r="D64" s="60"/>
      <c r="E64" s="60"/>
      <c r="F64" s="61"/>
      <c r="G64" s="60"/>
      <c r="H64" s="61"/>
    </row>
    <row r="65" spans="1:8" x14ac:dyDescent="0.25">
      <c r="A65" s="59"/>
      <c r="B65" s="60"/>
      <c r="C65" s="60"/>
      <c r="D65" s="60"/>
      <c r="E65" s="60"/>
      <c r="F65" s="61"/>
      <c r="G65" s="60"/>
      <c r="H65" s="61"/>
    </row>
    <row r="66" spans="1:8" x14ac:dyDescent="0.25">
      <c r="A66" s="59"/>
      <c r="B66" s="60"/>
      <c r="C66" s="60"/>
      <c r="D66" s="60"/>
      <c r="E66" s="60"/>
      <c r="F66" s="61"/>
      <c r="G66" s="60"/>
      <c r="H66" s="61"/>
    </row>
    <row r="67" spans="1:8" x14ac:dyDescent="0.25">
      <c r="A67" s="59"/>
      <c r="B67" s="60"/>
      <c r="C67" s="60"/>
      <c r="D67" s="60"/>
      <c r="E67" s="60"/>
      <c r="F67" s="61"/>
      <c r="G67" s="60"/>
      <c r="H67" s="61"/>
    </row>
    <row r="68" spans="1:8" x14ac:dyDescent="0.25">
      <c r="A68" s="59"/>
      <c r="B68" s="60"/>
      <c r="C68" s="60"/>
      <c r="D68" s="60"/>
      <c r="E68" s="60"/>
      <c r="F68" s="61"/>
      <c r="G68" s="60"/>
      <c r="H68" s="61"/>
    </row>
  </sheetData>
  <mergeCells count="15">
    <mergeCell ref="B9:B10"/>
    <mergeCell ref="A9:A10"/>
    <mergeCell ref="D9:D10"/>
    <mergeCell ref="C9:C10"/>
    <mergeCell ref="A7:I7"/>
    <mergeCell ref="E9:E10"/>
    <mergeCell ref="F9:F10"/>
    <mergeCell ref="G9:G10"/>
    <mergeCell ref="H9:H10"/>
    <mergeCell ref="I9:I10"/>
    <mergeCell ref="A4:H4"/>
    <mergeCell ref="A2:H2"/>
    <mergeCell ref="A1:I1"/>
    <mergeCell ref="A3:I3"/>
    <mergeCell ref="A5:I5"/>
  </mergeCells>
  <printOptions horizontalCentered="1"/>
  <pageMargins left="0.7" right="0.7" top="0.75" bottom="0.75" header="0.3" footer="0.3"/>
  <pageSetup paperSize="9" scale="9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DF610-34A6-495F-B514-43B0B88808D1}">
  <sheetPr>
    <tabColor rgb="FF00B050"/>
    <pageSetUpPr fitToPage="1"/>
  </sheetPr>
  <dimension ref="A1:K19"/>
  <sheetViews>
    <sheetView zoomScale="80" zoomScaleNormal="80" zoomScaleSheetLayoutView="85" workbookViewId="0">
      <selection activeCell="D19" sqref="D19"/>
    </sheetView>
  </sheetViews>
  <sheetFormatPr defaultRowHeight="17.399999999999999" x14ac:dyDescent="0.25"/>
  <cols>
    <col min="1" max="1" width="7.44140625" style="2" customWidth="1"/>
    <col min="2" max="2" width="8.33203125" style="2" customWidth="1"/>
    <col min="3" max="3" width="42.33203125" style="1" customWidth="1"/>
    <col min="4" max="6" width="15.33203125" style="1" customWidth="1"/>
    <col min="7" max="7" width="0.21875" style="1" customWidth="1"/>
    <col min="8" max="10" width="15.33203125" style="1" hidden="1" customWidth="1"/>
    <col min="11" max="11" width="11.6640625" style="1" customWidth="1"/>
    <col min="12" max="242" width="9.109375" style="1"/>
    <col min="243" max="243" width="10.44140625" style="1" customWidth="1"/>
    <col min="244" max="244" width="7.6640625" style="1" customWidth="1"/>
    <col min="245" max="245" width="10.5546875" style="1" customWidth="1"/>
    <col min="246" max="246" width="59" style="1" customWidth="1"/>
    <col min="247" max="248" width="0" style="1" hidden="1" customWidth="1"/>
    <col min="249" max="251" width="27.88671875" style="1" customWidth="1"/>
    <col min="252" max="254" width="6.109375" style="1" customWidth="1"/>
    <col min="255" max="255" width="9.109375" style="1" customWidth="1"/>
    <col min="256" max="256" width="33.33203125" style="1" customWidth="1"/>
    <col min="257" max="257" width="23.6640625" style="1" bestFit="1" customWidth="1"/>
    <col min="258" max="258" width="26.44140625" style="1" bestFit="1" customWidth="1"/>
    <col min="259" max="259" width="24.6640625" style="1" bestFit="1" customWidth="1"/>
    <col min="260" max="260" width="20.6640625" style="1" bestFit="1" customWidth="1"/>
    <col min="261" max="498" width="9.109375" style="1"/>
    <col min="499" max="499" width="10.44140625" style="1" customWidth="1"/>
    <col min="500" max="500" width="7.6640625" style="1" customWidth="1"/>
    <col min="501" max="501" width="10.5546875" style="1" customWidth="1"/>
    <col min="502" max="502" width="59" style="1" customWidth="1"/>
    <col min="503" max="504" width="0" style="1" hidden="1" customWidth="1"/>
    <col min="505" max="507" width="27.88671875" style="1" customWidth="1"/>
    <col min="508" max="510" width="6.109375" style="1" customWidth="1"/>
    <col min="511" max="511" width="9.109375" style="1" customWidth="1"/>
    <col min="512" max="512" width="33.33203125" style="1" customWidth="1"/>
    <col min="513" max="513" width="23.6640625" style="1" bestFit="1" customWidth="1"/>
    <col min="514" max="514" width="26.44140625" style="1" bestFit="1" customWidth="1"/>
    <col min="515" max="515" width="24.6640625" style="1" bestFit="1" customWidth="1"/>
    <col min="516" max="516" width="20.6640625" style="1" bestFit="1" customWidth="1"/>
    <col min="517" max="754" width="9.109375" style="1"/>
    <col min="755" max="755" width="10.44140625" style="1" customWidth="1"/>
    <col min="756" max="756" width="7.6640625" style="1" customWidth="1"/>
    <col min="757" max="757" width="10.5546875" style="1" customWidth="1"/>
    <col min="758" max="758" width="59" style="1" customWidth="1"/>
    <col min="759" max="760" width="0" style="1" hidden="1" customWidth="1"/>
    <col min="761" max="763" width="27.88671875" style="1" customWidth="1"/>
    <col min="764" max="766" width="6.109375" style="1" customWidth="1"/>
    <col min="767" max="767" width="9.109375" style="1" customWidth="1"/>
    <col min="768" max="768" width="33.33203125" style="1" customWidth="1"/>
    <col min="769" max="769" width="23.6640625" style="1" bestFit="1" customWidth="1"/>
    <col min="770" max="770" width="26.44140625" style="1" bestFit="1" customWidth="1"/>
    <col min="771" max="771" width="24.6640625" style="1" bestFit="1" customWidth="1"/>
    <col min="772" max="772" width="20.6640625" style="1" bestFit="1" customWidth="1"/>
    <col min="773" max="1010" width="9.109375" style="1"/>
    <col min="1011" max="1011" width="10.44140625" style="1" customWidth="1"/>
    <col min="1012" max="1012" width="7.6640625" style="1" customWidth="1"/>
    <col min="1013" max="1013" width="10.5546875" style="1" customWidth="1"/>
    <col min="1014" max="1014" width="59" style="1" customWidth="1"/>
    <col min="1015" max="1016" width="0" style="1" hidden="1" customWidth="1"/>
    <col min="1017" max="1019" width="27.88671875" style="1" customWidth="1"/>
    <col min="1020" max="1022" width="6.109375" style="1" customWidth="1"/>
    <col min="1023" max="1023" width="9.109375" style="1" customWidth="1"/>
    <col min="1024" max="1024" width="33.33203125" style="1" customWidth="1"/>
    <col min="1025" max="1025" width="23.6640625" style="1" bestFit="1" customWidth="1"/>
    <col min="1026" max="1026" width="26.44140625" style="1" bestFit="1" customWidth="1"/>
    <col min="1027" max="1027" width="24.6640625" style="1" bestFit="1" customWidth="1"/>
    <col min="1028" max="1028" width="20.6640625" style="1" bestFit="1" customWidth="1"/>
    <col min="1029" max="1266" width="9.109375" style="1"/>
    <col min="1267" max="1267" width="10.44140625" style="1" customWidth="1"/>
    <col min="1268" max="1268" width="7.6640625" style="1" customWidth="1"/>
    <col min="1269" max="1269" width="10.5546875" style="1" customWidth="1"/>
    <col min="1270" max="1270" width="59" style="1" customWidth="1"/>
    <col min="1271" max="1272" width="0" style="1" hidden="1" customWidth="1"/>
    <col min="1273" max="1275" width="27.88671875" style="1" customWidth="1"/>
    <col min="1276" max="1278" width="6.109375" style="1" customWidth="1"/>
    <col min="1279" max="1279" width="9.109375" style="1" customWidth="1"/>
    <col min="1280" max="1280" width="33.33203125" style="1" customWidth="1"/>
    <col min="1281" max="1281" width="23.6640625" style="1" bestFit="1" customWidth="1"/>
    <col min="1282" max="1282" width="26.44140625" style="1" bestFit="1" customWidth="1"/>
    <col min="1283" max="1283" width="24.6640625" style="1" bestFit="1" customWidth="1"/>
    <col min="1284" max="1284" width="20.6640625" style="1" bestFit="1" customWidth="1"/>
    <col min="1285" max="1522" width="9.109375" style="1"/>
    <col min="1523" max="1523" width="10.44140625" style="1" customWidth="1"/>
    <col min="1524" max="1524" width="7.6640625" style="1" customWidth="1"/>
    <col min="1525" max="1525" width="10.5546875" style="1" customWidth="1"/>
    <col min="1526" max="1526" width="59" style="1" customWidth="1"/>
    <col min="1527" max="1528" width="0" style="1" hidden="1" customWidth="1"/>
    <col min="1529" max="1531" width="27.88671875" style="1" customWidth="1"/>
    <col min="1532" max="1534" width="6.109375" style="1" customWidth="1"/>
    <col min="1535" max="1535" width="9.109375" style="1" customWidth="1"/>
    <col min="1536" max="1536" width="33.33203125" style="1" customWidth="1"/>
    <col min="1537" max="1537" width="23.6640625" style="1" bestFit="1" customWidth="1"/>
    <col min="1538" max="1538" width="26.44140625" style="1" bestFit="1" customWidth="1"/>
    <col min="1539" max="1539" width="24.6640625" style="1" bestFit="1" customWidth="1"/>
    <col min="1540" max="1540" width="20.6640625" style="1" bestFit="1" customWidth="1"/>
    <col min="1541" max="1778" width="9.109375" style="1"/>
    <col min="1779" max="1779" width="10.44140625" style="1" customWidth="1"/>
    <col min="1780" max="1780" width="7.6640625" style="1" customWidth="1"/>
    <col min="1781" max="1781" width="10.5546875" style="1" customWidth="1"/>
    <col min="1782" max="1782" width="59" style="1" customWidth="1"/>
    <col min="1783" max="1784" width="0" style="1" hidden="1" customWidth="1"/>
    <col min="1785" max="1787" width="27.88671875" style="1" customWidth="1"/>
    <col min="1788" max="1790" width="6.109375" style="1" customWidth="1"/>
    <col min="1791" max="1791" width="9.109375" style="1" customWidth="1"/>
    <col min="1792" max="1792" width="33.33203125" style="1" customWidth="1"/>
    <col min="1793" max="1793" width="23.6640625" style="1" bestFit="1" customWidth="1"/>
    <col min="1794" max="1794" width="26.44140625" style="1" bestFit="1" customWidth="1"/>
    <col min="1795" max="1795" width="24.6640625" style="1" bestFit="1" customWidth="1"/>
    <col min="1796" max="1796" width="20.6640625" style="1" bestFit="1" customWidth="1"/>
    <col min="1797" max="2034" width="9.109375" style="1"/>
    <col min="2035" max="2035" width="10.44140625" style="1" customWidth="1"/>
    <col min="2036" max="2036" width="7.6640625" style="1" customWidth="1"/>
    <col min="2037" max="2037" width="10.5546875" style="1" customWidth="1"/>
    <col min="2038" max="2038" width="59" style="1" customWidth="1"/>
    <col min="2039" max="2040" width="0" style="1" hidden="1" customWidth="1"/>
    <col min="2041" max="2043" width="27.88671875" style="1" customWidth="1"/>
    <col min="2044" max="2046" width="6.109375" style="1" customWidth="1"/>
    <col min="2047" max="2047" width="9.109375" style="1" customWidth="1"/>
    <col min="2048" max="2048" width="33.33203125" style="1" customWidth="1"/>
    <col min="2049" max="2049" width="23.6640625" style="1" bestFit="1" customWidth="1"/>
    <col min="2050" max="2050" width="26.44140625" style="1" bestFit="1" customWidth="1"/>
    <col min="2051" max="2051" width="24.6640625" style="1" bestFit="1" customWidth="1"/>
    <col min="2052" max="2052" width="20.6640625" style="1" bestFit="1" customWidth="1"/>
    <col min="2053" max="2290" width="9.109375" style="1"/>
    <col min="2291" max="2291" width="10.44140625" style="1" customWidth="1"/>
    <col min="2292" max="2292" width="7.6640625" style="1" customWidth="1"/>
    <col min="2293" max="2293" width="10.5546875" style="1" customWidth="1"/>
    <col min="2294" max="2294" width="59" style="1" customWidth="1"/>
    <col min="2295" max="2296" width="0" style="1" hidden="1" customWidth="1"/>
    <col min="2297" max="2299" width="27.88671875" style="1" customWidth="1"/>
    <col min="2300" max="2302" width="6.109375" style="1" customWidth="1"/>
    <col min="2303" max="2303" width="9.109375" style="1" customWidth="1"/>
    <col min="2304" max="2304" width="33.33203125" style="1" customWidth="1"/>
    <col min="2305" max="2305" width="23.6640625" style="1" bestFit="1" customWidth="1"/>
    <col min="2306" max="2306" width="26.44140625" style="1" bestFit="1" customWidth="1"/>
    <col min="2307" max="2307" width="24.6640625" style="1" bestFit="1" customWidth="1"/>
    <col min="2308" max="2308" width="20.6640625" style="1" bestFit="1" customWidth="1"/>
    <col min="2309" max="2546" width="9.109375" style="1"/>
    <col min="2547" max="2547" width="10.44140625" style="1" customWidth="1"/>
    <col min="2548" max="2548" width="7.6640625" style="1" customWidth="1"/>
    <col min="2549" max="2549" width="10.5546875" style="1" customWidth="1"/>
    <col min="2550" max="2550" width="59" style="1" customWidth="1"/>
    <col min="2551" max="2552" width="0" style="1" hidden="1" customWidth="1"/>
    <col min="2553" max="2555" width="27.88671875" style="1" customWidth="1"/>
    <col min="2556" max="2558" width="6.109375" style="1" customWidth="1"/>
    <col min="2559" max="2559" width="9.109375" style="1" customWidth="1"/>
    <col min="2560" max="2560" width="33.33203125" style="1" customWidth="1"/>
    <col min="2561" max="2561" width="23.6640625" style="1" bestFit="1" customWidth="1"/>
    <col min="2562" max="2562" width="26.44140625" style="1" bestFit="1" customWidth="1"/>
    <col min="2563" max="2563" width="24.6640625" style="1" bestFit="1" customWidth="1"/>
    <col min="2564" max="2564" width="20.6640625" style="1" bestFit="1" customWidth="1"/>
    <col min="2565" max="2802" width="9.109375" style="1"/>
    <col min="2803" max="2803" width="10.44140625" style="1" customWidth="1"/>
    <col min="2804" max="2804" width="7.6640625" style="1" customWidth="1"/>
    <col min="2805" max="2805" width="10.5546875" style="1" customWidth="1"/>
    <col min="2806" max="2806" width="59" style="1" customWidth="1"/>
    <col min="2807" max="2808" width="0" style="1" hidden="1" customWidth="1"/>
    <col min="2809" max="2811" width="27.88671875" style="1" customWidth="1"/>
    <col min="2812" max="2814" width="6.109375" style="1" customWidth="1"/>
    <col min="2815" max="2815" width="9.109375" style="1" customWidth="1"/>
    <col min="2816" max="2816" width="33.33203125" style="1" customWidth="1"/>
    <col min="2817" max="2817" width="23.6640625" style="1" bestFit="1" customWidth="1"/>
    <col min="2818" max="2818" width="26.44140625" style="1" bestFit="1" customWidth="1"/>
    <col min="2819" max="2819" width="24.6640625" style="1" bestFit="1" customWidth="1"/>
    <col min="2820" max="2820" width="20.6640625" style="1" bestFit="1" customWidth="1"/>
    <col min="2821" max="3058" width="9.109375" style="1"/>
    <col min="3059" max="3059" width="10.44140625" style="1" customWidth="1"/>
    <col min="3060" max="3060" width="7.6640625" style="1" customWidth="1"/>
    <col min="3061" max="3061" width="10.5546875" style="1" customWidth="1"/>
    <col min="3062" max="3062" width="59" style="1" customWidth="1"/>
    <col min="3063" max="3064" width="0" style="1" hidden="1" customWidth="1"/>
    <col min="3065" max="3067" width="27.88671875" style="1" customWidth="1"/>
    <col min="3068" max="3070" width="6.109375" style="1" customWidth="1"/>
    <col min="3071" max="3071" width="9.109375" style="1" customWidth="1"/>
    <col min="3072" max="3072" width="33.33203125" style="1" customWidth="1"/>
    <col min="3073" max="3073" width="23.6640625" style="1" bestFit="1" customWidth="1"/>
    <col min="3074" max="3074" width="26.44140625" style="1" bestFit="1" customWidth="1"/>
    <col min="3075" max="3075" width="24.6640625" style="1" bestFit="1" customWidth="1"/>
    <col min="3076" max="3076" width="20.6640625" style="1" bestFit="1" customWidth="1"/>
    <col min="3077" max="3314" width="9.109375" style="1"/>
    <col min="3315" max="3315" width="10.44140625" style="1" customWidth="1"/>
    <col min="3316" max="3316" width="7.6640625" style="1" customWidth="1"/>
    <col min="3317" max="3317" width="10.5546875" style="1" customWidth="1"/>
    <col min="3318" max="3318" width="59" style="1" customWidth="1"/>
    <col min="3319" max="3320" width="0" style="1" hidden="1" customWidth="1"/>
    <col min="3321" max="3323" width="27.88671875" style="1" customWidth="1"/>
    <col min="3324" max="3326" width="6.109375" style="1" customWidth="1"/>
    <col min="3327" max="3327" width="9.109375" style="1" customWidth="1"/>
    <col min="3328" max="3328" width="33.33203125" style="1" customWidth="1"/>
    <col min="3329" max="3329" width="23.6640625" style="1" bestFit="1" customWidth="1"/>
    <col min="3330" max="3330" width="26.44140625" style="1" bestFit="1" customWidth="1"/>
    <col min="3331" max="3331" width="24.6640625" style="1" bestFit="1" customWidth="1"/>
    <col min="3332" max="3332" width="20.6640625" style="1" bestFit="1" customWidth="1"/>
    <col min="3333" max="3570" width="9.109375" style="1"/>
    <col min="3571" max="3571" width="10.44140625" style="1" customWidth="1"/>
    <col min="3572" max="3572" width="7.6640625" style="1" customWidth="1"/>
    <col min="3573" max="3573" width="10.5546875" style="1" customWidth="1"/>
    <col min="3574" max="3574" width="59" style="1" customWidth="1"/>
    <col min="3575" max="3576" width="0" style="1" hidden="1" customWidth="1"/>
    <col min="3577" max="3579" width="27.88671875" style="1" customWidth="1"/>
    <col min="3580" max="3582" width="6.109375" style="1" customWidth="1"/>
    <col min="3583" max="3583" width="9.109375" style="1" customWidth="1"/>
    <col min="3584" max="3584" width="33.33203125" style="1" customWidth="1"/>
    <col min="3585" max="3585" width="23.6640625" style="1" bestFit="1" customWidth="1"/>
    <col min="3586" max="3586" width="26.44140625" style="1" bestFit="1" customWidth="1"/>
    <col min="3587" max="3587" width="24.6640625" style="1" bestFit="1" customWidth="1"/>
    <col min="3588" max="3588" width="20.6640625" style="1" bestFit="1" customWidth="1"/>
    <col min="3589" max="3826" width="9.109375" style="1"/>
    <col min="3827" max="3827" width="10.44140625" style="1" customWidth="1"/>
    <col min="3828" max="3828" width="7.6640625" style="1" customWidth="1"/>
    <col min="3829" max="3829" width="10.5546875" style="1" customWidth="1"/>
    <col min="3830" max="3830" width="59" style="1" customWidth="1"/>
    <col min="3831" max="3832" width="0" style="1" hidden="1" customWidth="1"/>
    <col min="3833" max="3835" width="27.88671875" style="1" customWidth="1"/>
    <col min="3836" max="3838" width="6.109375" style="1" customWidth="1"/>
    <col min="3839" max="3839" width="9.109375" style="1" customWidth="1"/>
    <col min="3840" max="3840" width="33.33203125" style="1" customWidth="1"/>
    <col min="3841" max="3841" width="23.6640625" style="1" bestFit="1" customWidth="1"/>
    <col min="3842" max="3842" width="26.44140625" style="1" bestFit="1" customWidth="1"/>
    <col min="3843" max="3843" width="24.6640625" style="1" bestFit="1" customWidth="1"/>
    <col min="3844" max="3844" width="20.6640625" style="1" bestFit="1" customWidth="1"/>
    <col min="3845" max="4082" width="9.109375" style="1"/>
    <col min="4083" max="4083" width="10.44140625" style="1" customWidth="1"/>
    <col min="4084" max="4084" width="7.6640625" style="1" customWidth="1"/>
    <col min="4085" max="4085" width="10.5546875" style="1" customWidth="1"/>
    <col min="4086" max="4086" width="59" style="1" customWidth="1"/>
    <col min="4087" max="4088" width="0" style="1" hidden="1" customWidth="1"/>
    <col min="4089" max="4091" width="27.88671875" style="1" customWidth="1"/>
    <col min="4092" max="4094" width="6.109375" style="1" customWidth="1"/>
    <col min="4095" max="4095" width="9.109375" style="1" customWidth="1"/>
    <col min="4096" max="4096" width="33.33203125" style="1" customWidth="1"/>
    <col min="4097" max="4097" width="23.6640625" style="1" bestFit="1" customWidth="1"/>
    <col min="4098" max="4098" width="26.44140625" style="1" bestFit="1" customWidth="1"/>
    <col min="4099" max="4099" width="24.6640625" style="1" bestFit="1" customWidth="1"/>
    <col min="4100" max="4100" width="20.6640625" style="1" bestFit="1" customWidth="1"/>
    <col min="4101" max="4338" width="9.109375" style="1"/>
    <col min="4339" max="4339" width="10.44140625" style="1" customWidth="1"/>
    <col min="4340" max="4340" width="7.6640625" style="1" customWidth="1"/>
    <col min="4341" max="4341" width="10.5546875" style="1" customWidth="1"/>
    <col min="4342" max="4342" width="59" style="1" customWidth="1"/>
    <col min="4343" max="4344" width="0" style="1" hidden="1" customWidth="1"/>
    <col min="4345" max="4347" width="27.88671875" style="1" customWidth="1"/>
    <col min="4348" max="4350" width="6.109375" style="1" customWidth="1"/>
    <col min="4351" max="4351" width="9.109375" style="1" customWidth="1"/>
    <col min="4352" max="4352" width="33.33203125" style="1" customWidth="1"/>
    <col min="4353" max="4353" width="23.6640625" style="1" bestFit="1" customWidth="1"/>
    <col min="4354" max="4354" width="26.44140625" style="1" bestFit="1" customWidth="1"/>
    <col min="4355" max="4355" width="24.6640625" style="1" bestFit="1" customWidth="1"/>
    <col min="4356" max="4356" width="20.6640625" style="1" bestFit="1" customWidth="1"/>
    <col min="4357" max="4594" width="9.109375" style="1"/>
    <col min="4595" max="4595" width="10.44140625" style="1" customWidth="1"/>
    <col min="4596" max="4596" width="7.6640625" style="1" customWidth="1"/>
    <col min="4597" max="4597" width="10.5546875" style="1" customWidth="1"/>
    <col min="4598" max="4598" width="59" style="1" customWidth="1"/>
    <col min="4599" max="4600" width="0" style="1" hidden="1" customWidth="1"/>
    <col min="4601" max="4603" width="27.88671875" style="1" customWidth="1"/>
    <col min="4604" max="4606" width="6.109375" style="1" customWidth="1"/>
    <col min="4607" max="4607" width="9.109375" style="1" customWidth="1"/>
    <col min="4608" max="4608" width="33.33203125" style="1" customWidth="1"/>
    <col min="4609" max="4609" width="23.6640625" style="1" bestFit="1" customWidth="1"/>
    <col min="4610" max="4610" width="26.44140625" style="1" bestFit="1" customWidth="1"/>
    <col min="4611" max="4611" width="24.6640625" style="1" bestFit="1" customWidth="1"/>
    <col min="4612" max="4612" width="20.6640625" style="1" bestFit="1" customWidth="1"/>
    <col min="4613" max="4850" width="9.109375" style="1"/>
    <col min="4851" max="4851" width="10.44140625" style="1" customWidth="1"/>
    <col min="4852" max="4852" width="7.6640625" style="1" customWidth="1"/>
    <col min="4853" max="4853" width="10.5546875" style="1" customWidth="1"/>
    <col min="4854" max="4854" width="59" style="1" customWidth="1"/>
    <col min="4855" max="4856" width="0" style="1" hidden="1" customWidth="1"/>
    <col min="4857" max="4859" width="27.88671875" style="1" customWidth="1"/>
    <col min="4860" max="4862" width="6.109375" style="1" customWidth="1"/>
    <col min="4863" max="4863" width="9.109375" style="1" customWidth="1"/>
    <col min="4864" max="4864" width="33.33203125" style="1" customWidth="1"/>
    <col min="4865" max="4865" width="23.6640625" style="1" bestFit="1" customWidth="1"/>
    <col min="4866" max="4866" width="26.44140625" style="1" bestFit="1" customWidth="1"/>
    <col min="4867" max="4867" width="24.6640625" style="1" bestFit="1" customWidth="1"/>
    <col min="4868" max="4868" width="20.6640625" style="1" bestFit="1" customWidth="1"/>
    <col min="4869" max="5106" width="9.109375" style="1"/>
    <col min="5107" max="5107" width="10.44140625" style="1" customWidth="1"/>
    <col min="5108" max="5108" width="7.6640625" style="1" customWidth="1"/>
    <col min="5109" max="5109" width="10.5546875" style="1" customWidth="1"/>
    <col min="5110" max="5110" width="59" style="1" customWidth="1"/>
    <col min="5111" max="5112" width="0" style="1" hidden="1" customWidth="1"/>
    <col min="5113" max="5115" width="27.88671875" style="1" customWidth="1"/>
    <col min="5116" max="5118" width="6.109375" style="1" customWidth="1"/>
    <col min="5119" max="5119" width="9.109375" style="1" customWidth="1"/>
    <col min="5120" max="5120" width="33.33203125" style="1" customWidth="1"/>
    <col min="5121" max="5121" width="23.6640625" style="1" bestFit="1" customWidth="1"/>
    <col min="5122" max="5122" width="26.44140625" style="1" bestFit="1" customWidth="1"/>
    <col min="5123" max="5123" width="24.6640625" style="1" bestFit="1" customWidth="1"/>
    <col min="5124" max="5124" width="20.6640625" style="1" bestFit="1" customWidth="1"/>
    <col min="5125" max="5362" width="9.109375" style="1"/>
    <col min="5363" max="5363" width="10.44140625" style="1" customWidth="1"/>
    <col min="5364" max="5364" width="7.6640625" style="1" customWidth="1"/>
    <col min="5365" max="5365" width="10.5546875" style="1" customWidth="1"/>
    <col min="5366" max="5366" width="59" style="1" customWidth="1"/>
    <col min="5367" max="5368" width="0" style="1" hidden="1" customWidth="1"/>
    <col min="5369" max="5371" width="27.88671875" style="1" customWidth="1"/>
    <col min="5372" max="5374" width="6.109375" style="1" customWidth="1"/>
    <col min="5375" max="5375" width="9.109375" style="1" customWidth="1"/>
    <col min="5376" max="5376" width="33.33203125" style="1" customWidth="1"/>
    <col min="5377" max="5377" width="23.6640625" style="1" bestFit="1" customWidth="1"/>
    <col min="5378" max="5378" width="26.44140625" style="1" bestFit="1" customWidth="1"/>
    <col min="5379" max="5379" width="24.6640625" style="1" bestFit="1" customWidth="1"/>
    <col min="5380" max="5380" width="20.6640625" style="1" bestFit="1" customWidth="1"/>
    <col min="5381" max="5618" width="9.109375" style="1"/>
    <col min="5619" max="5619" width="10.44140625" style="1" customWidth="1"/>
    <col min="5620" max="5620" width="7.6640625" style="1" customWidth="1"/>
    <col min="5621" max="5621" width="10.5546875" style="1" customWidth="1"/>
    <col min="5622" max="5622" width="59" style="1" customWidth="1"/>
    <col min="5623" max="5624" width="0" style="1" hidden="1" customWidth="1"/>
    <col min="5625" max="5627" width="27.88671875" style="1" customWidth="1"/>
    <col min="5628" max="5630" width="6.109375" style="1" customWidth="1"/>
    <col min="5631" max="5631" width="9.109375" style="1" customWidth="1"/>
    <col min="5632" max="5632" width="33.33203125" style="1" customWidth="1"/>
    <col min="5633" max="5633" width="23.6640625" style="1" bestFit="1" customWidth="1"/>
    <col min="5634" max="5634" width="26.44140625" style="1" bestFit="1" customWidth="1"/>
    <col min="5635" max="5635" width="24.6640625" style="1" bestFit="1" customWidth="1"/>
    <col min="5636" max="5636" width="20.6640625" style="1" bestFit="1" customWidth="1"/>
    <col min="5637" max="5874" width="9.109375" style="1"/>
    <col min="5875" max="5875" width="10.44140625" style="1" customWidth="1"/>
    <col min="5876" max="5876" width="7.6640625" style="1" customWidth="1"/>
    <col min="5877" max="5877" width="10.5546875" style="1" customWidth="1"/>
    <col min="5878" max="5878" width="59" style="1" customWidth="1"/>
    <col min="5879" max="5880" width="0" style="1" hidden="1" customWidth="1"/>
    <col min="5881" max="5883" width="27.88671875" style="1" customWidth="1"/>
    <col min="5884" max="5886" width="6.109375" style="1" customWidth="1"/>
    <col min="5887" max="5887" width="9.109375" style="1" customWidth="1"/>
    <col min="5888" max="5888" width="33.33203125" style="1" customWidth="1"/>
    <col min="5889" max="5889" width="23.6640625" style="1" bestFit="1" customWidth="1"/>
    <col min="5890" max="5890" width="26.44140625" style="1" bestFit="1" customWidth="1"/>
    <col min="5891" max="5891" width="24.6640625" style="1" bestFit="1" customWidth="1"/>
    <col min="5892" max="5892" width="20.6640625" style="1" bestFit="1" customWidth="1"/>
    <col min="5893" max="6130" width="9.109375" style="1"/>
    <col min="6131" max="6131" width="10.44140625" style="1" customWidth="1"/>
    <col min="6132" max="6132" width="7.6640625" style="1" customWidth="1"/>
    <col min="6133" max="6133" width="10.5546875" style="1" customWidth="1"/>
    <col min="6134" max="6134" width="59" style="1" customWidth="1"/>
    <col min="6135" max="6136" width="0" style="1" hidden="1" customWidth="1"/>
    <col min="6137" max="6139" width="27.88671875" style="1" customWidth="1"/>
    <col min="6140" max="6142" width="6.109375" style="1" customWidth="1"/>
    <col min="6143" max="6143" width="9.109375" style="1" customWidth="1"/>
    <col min="6144" max="6144" width="33.33203125" style="1" customWidth="1"/>
    <col min="6145" max="6145" width="23.6640625" style="1" bestFit="1" customWidth="1"/>
    <col min="6146" max="6146" width="26.44140625" style="1" bestFit="1" customWidth="1"/>
    <col min="6147" max="6147" width="24.6640625" style="1" bestFit="1" customWidth="1"/>
    <col min="6148" max="6148" width="20.6640625" style="1" bestFit="1" customWidth="1"/>
    <col min="6149" max="6386" width="9.109375" style="1"/>
    <col min="6387" max="6387" width="10.44140625" style="1" customWidth="1"/>
    <col min="6388" max="6388" width="7.6640625" style="1" customWidth="1"/>
    <col min="6389" max="6389" width="10.5546875" style="1" customWidth="1"/>
    <col min="6390" max="6390" width="59" style="1" customWidth="1"/>
    <col min="6391" max="6392" width="0" style="1" hidden="1" customWidth="1"/>
    <col min="6393" max="6395" width="27.88671875" style="1" customWidth="1"/>
    <col min="6396" max="6398" width="6.109375" style="1" customWidth="1"/>
    <col min="6399" max="6399" width="9.109375" style="1" customWidth="1"/>
    <col min="6400" max="6400" width="33.33203125" style="1" customWidth="1"/>
    <col min="6401" max="6401" width="23.6640625" style="1" bestFit="1" customWidth="1"/>
    <col min="6402" max="6402" width="26.44140625" style="1" bestFit="1" customWidth="1"/>
    <col min="6403" max="6403" width="24.6640625" style="1" bestFit="1" customWidth="1"/>
    <col min="6404" max="6404" width="20.6640625" style="1" bestFit="1" customWidth="1"/>
    <col min="6405" max="6642" width="9.109375" style="1"/>
    <col min="6643" max="6643" width="10.44140625" style="1" customWidth="1"/>
    <col min="6644" max="6644" width="7.6640625" style="1" customWidth="1"/>
    <col min="6645" max="6645" width="10.5546875" style="1" customWidth="1"/>
    <col min="6646" max="6646" width="59" style="1" customWidth="1"/>
    <col min="6647" max="6648" width="0" style="1" hidden="1" customWidth="1"/>
    <col min="6649" max="6651" width="27.88671875" style="1" customWidth="1"/>
    <col min="6652" max="6654" width="6.109375" style="1" customWidth="1"/>
    <col min="6655" max="6655" width="9.109375" style="1" customWidth="1"/>
    <col min="6656" max="6656" width="33.33203125" style="1" customWidth="1"/>
    <col min="6657" max="6657" width="23.6640625" style="1" bestFit="1" customWidth="1"/>
    <col min="6658" max="6658" width="26.44140625" style="1" bestFit="1" customWidth="1"/>
    <col min="6659" max="6659" width="24.6640625" style="1" bestFit="1" customWidth="1"/>
    <col min="6660" max="6660" width="20.6640625" style="1" bestFit="1" customWidth="1"/>
    <col min="6661" max="6898" width="9.109375" style="1"/>
    <col min="6899" max="6899" width="10.44140625" style="1" customWidth="1"/>
    <col min="6900" max="6900" width="7.6640625" style="1" customWidth="1"/>
    <col min="6901" max="6901" width="10.5546875" style="1" customWidth="1"/>
    <col min="6902" max="6902" width="59" style="1" customWidth="1"/>
    <col min="6903" max="6904" width="0" style="1" hidden="1" customWidth="1"/>
    <col min="6905" max="6907" width="27.88671875" style="1" customWidth="1"/>
    <col min="6908" max="6910" width="6.109375" style="1" customWidth="1"/>
    <col min="6911" max="6911" width="9.109375" style="1" customWidth="1"/>
    <col min="6912" max="6912" width="33.33203125" style="1" customWidth="1"/>
    <col min="6913" max="6913" width="23.6640625" style="1" bestFit="1" customWidth="1"/>
    <col min="6914" max="6914" width="26.44140625" style="1" bestFit="1" customWidth="1"/>
    <col min="6915" max="6915" width="24.6640625" style="1" bestFit="1" customWidth="1"/>
    <col min="6916" max="6916" width="20.6640625" style="1" bestFit="1" customWidth="1"/>
    <col min="6917" max="7154" width="9.109375" style="1"/>
    <col min="7155" max="7155" width="10.44140625" style="1" customWidth="1"/>
    <col min="7156" max="7156" width="7.6640625" style="1" customWidth="1"/>
    <col min="7157" max="7157" width="10.5546875" style="1" customWidth="1"/>
    <col min="7158" max="7158" width="59" style="1" customWidth="1"/>
    <col min="7159" max="7160" width="0" style="1" hidden="1" customWidth="1"/>
    <col min="7161" max="7163" width="27.88671875" style="1" customWidth="1"/>
    <col min="7164" max="7166" width="6.109375" style="1" customWidth="1"/>
    <col min="7167" max="7167" width="9.109375" style="1" customWidth="1"/>
    <col min="7168" max="7168" width="33.33203125" style="1" customWidth="1"/>
    <col min="7169" max="7169" width="23.6640625" style="1" bestFit="1" customWidth="1"/>
    <col min="7170" max="7170" width="26.44140625" style="1" bestFit="1" customWidth="1"/>
    <col min="7171" max="7171" width="24.6640625" style="1" bestFit="1" customWidth="1"/>
    <col min="7172" max="7172" width="20.6640625" style="1" bestFit="1" customWidth="1"/>
    <col min="7173" max="7410" width="9.109375" style="1"/>
    <col min="7411" max="7411" width="10.44140625" style="1" customWidth="1"/>
    <col min="7412" max="7412" width="7.6640625" style="1" customWidth="1"/>
    <col min="7413" max="7413" width="10.5546875" style="1" customWidth="1"/>
    <col min="7414" max="7414" width="59" style="1" customWidth="1"/>
    <col min="7415" max="7416" width="0" style="1" hidden="1" customWidth="1"/>
    <col min="7417" max="7419" width="27.88671875" style="1" customWidth="1"/>
    <col min="7420" max="7422" width="6.109375" style="1" customWidth="1"/>
    <col min="7423" max="7423" width="9.109375" style="1" customWidth="1"/>
    <col min="7424" max="7424" width="33.33203125" style="1" customWidth="1"/>
    <col min="7425" max="7425" width="23.6640625" style="1" bestFit="1" customWidth="1"/>
    <col min="7426" max="7426" width="26.44140625" style="1" bestFit="1" customWidth="1"/>
    <col min="7427" max="7427" width="24.6640625" style="1" bestFit="1" customWidth="1"/>
    <col min="7428" max="7428" width="20.6640625" style="1" bestFit="1" customWidth="1"/>
    <col min="7429" max="7666" width="9.109375" style="1"/>
    <col min="7667" max="7667" width="10.44140625" style="1" customWidth="1"/>
    <col min="7668" max="7668" width="7.6640625" style="1" customWidth="1"/>
    <col min="7669" max="7669" width="10.5546875" style="1" customWidth="1"/>
    <col min="7670" max="7670" width="59" style="1" customWidth="1"/>
    <col min="7671" max="7672" width="0" style="1" hidden="1" customWidth="1"/>
    <col min="7673" max="7675" width="27.88671875" style="1" customWidth="1"/>
    <col min="7676" max="7678" width="6.109375" style="1" customWidth="1"/>
    <col min="7679" max="7679" width="9.109375" style="1" customWidth="1"/>
    <col min="7680" max="7680" width="33.33203125" style="1" customWidth="1"/>
    <col min="7681" max="7681" width="23.6640625" style="1" bestFit="1" customWidth="1"/>
    <col min="7682" max="7682" width="26.44140625" style="1" bestFit="1" customWidth="1"/>
    <col min="7683" max="7683" width="24.6640625" style="1" bestFit="1" customWidth="1"/>
    <col min="7684" max="7684" width="20.6640625" style="1" bestFit="1" customWidth="1"/>
    <col min="7685" max="7922" width="9.109375" style="1"/>
    <col min="7923" max="7923" width="10.44140625" style="1" customWidth="1"/>
    <col min="7924" max="7924" width="7.6640625" style="1" customWidth="1"/>
    <col min="7925" max="7925" width="10.5546875" style="1" customWidth="1"/>
    <col min="7926" max="7926" width="59" style="1" customWidth="1"/>
    <col min="7927" max="7928" width="0" style="1" hidden="1" customWidth="1"/>
    <col min="7929" max="7931" width="27.88671875" style="1" customWidth="1"/>
    <col min="7932" max="7934" width="6.109375" style="1" customWidth="1"/>
    <col min="7935" max="7935" width="9.109375" style="1" customWidth="1"/>
    <col min="7936" max="7936" width="33.33203125" style="1" customWidth="1"/>
    <col min="7937" max="7937" width="23.6640625" style="1" bestFit="1" customWidth="1"/>
    <col min="7938" max="7938" width="26.44140625" style="1" bestFit="1" customWidth="1"/>
    <col min="7939" max="7939" width="24.6640625" style="1" bestFit="1" customWidth="1"/>
    <col min="7940" max="7940" width="20.6640625" style="1" bestFit="1" customWidth="1"/>
    <col min="7941" max="8178" width="9.109375" style="1"/>
    <col min="8179" max="8179" width="10.44140625" style="1" customWidth="1"/>
    <col min="8180" max="8180" width="7.6640625" style="1" customWidth="1"/>
    <col min="8181" max="8181" width="10.5546875" style="1" customWidth="1"/>
    <col min="8182" max="8182" width="59" style="1" customWidth="1"/>
    <col min="8183" max="8184" width="0" style="1" hidden="1" customWidth="1"/>
    <col min="8185" max="8187" width="27.88671875" style="1" customWidth="1"/>
    <col min="8188" max="8190" width="6.109375" style="1" customWidth="1"/>
    <col min="8191" max="8191" width="9.109375" style="1" customWidth="1"/>
    <col min="8192" max="8192" width="33.33203125" style="1" customWidth="1"/>
    <col min="8193" max="8193" width="23.6640625" style="1" bestFit="1" customWidth="1"/>
    <col min="8194" max="8194" width="26.44140625" style="1" bestFit="1" customWidth="1"/>
    <col min="8195" max="8195" width="24.6640625" style="1" bestFit="1" customWidth="1"/>
    <col min="8196" max="8196" width="20.6640625" style="1" bestFit="1" customWidth="1"/>
    <col min="8197" max="8434" width="9.109375" style="1"/>
    <col min="8435" max="8435" width="10.44140625" style="1" customWidth="1"/>
    <col min="8436" max="8436" width="7.6640625" style="1" customWidth="1"/>
    <col min="8437" max="8437" width="10.5546875" style="1" customWidth="1"/>
    <col min="8438" max="8438" width="59" style="1" customWidth="1"/>
    <col min="8439" max="8440" width="0" style="1" hidden="1" customWidth="1"/>
    <col min="8441" max="8443" width="27.88671875" style="1" customWidth="1"/>
    <col min="8444" max="8446" width="6.109375" style="1" customWidth="1"/>
    <col min="8447" max="8447" width="9.109375" style="1" customWidth="1"/>
    <col min="8448" max="8448" width="33.33203125" style="1" customWidth="1"/>
    <col min="8449" max="8449" width="23.6640625" style="1" bestFit="1" customWidth="1"/>
    <col min="8450" max="8450" width="26.44140625" style="1" bestFit="1" customWidth="1"/>
    <col min="8451" max="8451" width="24.6640625" style="1" bestFit="1" customWidth="1"/>
    <col min="8452" max="8452" width="20.6640625" style="1" bestFit="1" customWidth="1"/>
    <col min="8453" max="8690" width="9.109375" style="1"/>
    <col min="8691" max="8691" width="10.44140625" style="1" customWidth="1"/>
    <col min="8692" max="8692" width="7.6640625" style="1" customWidth="1"/>
    <col min="8693" max="8693" width="10.5546875" style="1" customWidth="1"/>
    <col min="8694" max="8694" width="59" style="1" customWidth="1"/>
    <col min="8695" max="8696" width="0" style="1" hidden="1" customWidth="1"/>
    <col min="8697" max="8699" width="27.88671875" style="1" customWidth="1"/>
    <col min="8700" max="8702" width="6.109375" style="1" customWidth="1"/>
    <col min="8703" max="8703" width="9.109375" style="1" customWidth="1"/>
    <col min="8704" max="8704" width="33.33203125" style="1" customWidth="1"/>
    <col min="8705" max="8705" width="23.6640625" style="1" bestFit="1" customWidth="1"/>
    <col min="8706" max="8706" width="26.44140625" style="1" bestFit="1" customWidth="1"/>
    <col min="8707" max="8707" width="24.6640625" style="1" bestFit="1" customWidth="1"/>
    <col min="8708" max="8708" width="20.6640625" style="1" bestFit="1" customWidth="1"/>
    <col min="8709" max="8946" width="9.109375" style="1"/>
    <col min="8947" max="8947" width="10.44140625" style="1" customWidth="1"/>
    <col min="8948" max="8948" width="7.6640625" style="1" customWidth="1"/>
    <col min="8949" max="8949" width="10.5546875" style="1" customWidth="1"/>
    <col min="8950" max="8950" width="59" style="1" customWidth="1"/>
    <col min="8951" max="8952" width="0" style="1" hidden="1" customWidth="1"/>
    <col min="8953" max="8955" width="27.88671875" style="1" customWidth="1"/>
    <col min="8956" max="8958" width="6.109375" style="1" customWidth="1"/>
    <col min="8959" max="8959" width="9.109375" style="1" customWidth="1"/>
    <col min="8960" max="8960" width="33.33203125" style="1" customWidth="1"/>
    <col min="8961" max="8961" width="23.6640625" style="1" bestFit="1" customWidth="1"/>
    <col min="8962" max="8962" width="26.44140625" style="1" bestFit="1" customWidth="1"/>
    <col min="8963" max="8963" width="24.6640625" style="1" bestFit="1" customWidth="1"/>
    <col min="8964" max="8964" width="20.6640625" style="1" bestFit="1" customWidth="1"/>
    <col min="8965" max="9202" width="9.109375" style="1"/>
    <col min="9203" max="9203" width="10.44140625" style="1" customWidth="1"/>
    <col min="9204" max="9204" width="7.6640625" style="1" customWidth="1"/>
    <col min="9205" max="9205" width="10.5546875" style="1" customWidth="1"/>
    <col min="9206" max="9206" width="59" style="1" customWidth="1"/>
    <col min="9207" max="9208" width="0" style="1" hidden="1" customWidth="1"/>
    <col min="9209" max="9211" width="27.88671875" style="1" customWidth="1"/>
    <col min="9212" max="9214" width="6.109375" style="1" customWidth="1"/>
    <col min="9215" max="9215" width="9.109375" style="1" customWidth="1"/>
    <col min="9216" max="9216" width="33.33203125" style="1" customWidth="1"/>
    <col min="9217" max="9217" width="23.6640625" style="1" bestFit="1" customWidth="1"/>
    <col min="9218" max="9218" width="26.44140625" style="1" bestFit="1" customWidth="1"/>
    <col min="9219" max="9219" width="24.6640625" style="1" bestFit="1" customWidth="1"/>
    <col min="9220" max="9220" width="20.6640625" style="1" bestFit="1" customWidth="1"/>
    <col min="9221" max="9458" width="9.109375" style="1"/>
    <col min="9459" max="9459" width="10.44140625" style="1" customWidth="1"/>
    <col min="9460" max="9460" width="7.6640625" style="1" customWidth="1"/>
    <col min="9461" max="9461" width="10.5546875" style="1" customWidth="1"/>
    <col min="9462" max="9462" width="59" style="1" customWidth="1"/>
    <col min="9463" max="9464" width="0" style="1" hidden="1" customWidth="1"/>
    <col min="9465" max="9467" width="27.88671875" style="1" customWidth="1"/>
    <col min="9468" max="9470" width="6.109375" style="1" customWidth="1"/>
    <col min="9471" max="9471" width="9.109375" style="1" customWidth="1"/>
    <col min="9472" max="9472" width="33.33203125" style="1" customWidth="1"/>
    <col min="9473" max="9473" width="23.6640625" style="1" bestFit="1" customWidth="1"/>
    <col min="9474" max="9474" width="26.44140625" style="1" bestFit="1" customWidth="1"/>
    <col min="9475" max="9475" width="24.6640625" style="1" bestFit="1" customWidth="1"/>
    <col min="9476" max="9476" width="20.6640625" style="1" bestFit="1" customWidth="1"/>
    <col min="9477" max="9714" width="9.109375" style="1"/>
    <col min="9715" max="9715" width="10.44140625" style="1" customWidth="1"/>
    <col min="9716" max="9716" width="7.6640625" style="1" customWidth="1"/>
    <col min="9717" max="9717" width="10.5546875" style="1" customWidth="1"/>
    <col min="9718" max="9718" width="59" style="1" customWidth="1"/>
    <col min="9719" max="9720" width="0" style="1" hidden="1" customWidth="1"/>
    <col min="9721" max="9723" width="27.88671875" style="1" customWidth="1"/>
    <col min="9724" max="9726" width="6.109375" style="1" customWidth="1"/>
    <col min="9727" max="9727" width="9.109375" style="1" customWidth="1"/>
    <col min="9728" max="9728" width="33.33203125" style="1" customWidth="1"/>
    <col min="9729" max="9729" width="23.6640625" style="1" bestFit="1" customWidth="1"/>
    <col min="9730" max="9730" width="26.44140625" style="1" bestFit="1" customWidth="1"/>
    <col min="9731" max="9731" width="24.6640625" style="1" bestFit="1" customWidth="1"/>
    <col min="9732" max="9732" width="20.6640625" style="1" bestFit="1" customWidth="1"/>
    <col min="9733" max="9970" width="9.109375" style="1"/>
    <col min="9971" max="9971" width="10.44140625" style="1" customWidth="1"/>
    <col min="9972" max="9972" width="7.6640625" style="1" customWidth="1"/>
    <col min="9973" max="9973" width="10.5546875" style="1" customWidth="1"/>
    <col min="9974" max="9974" width="59" style="1" customWidth="1"/>
    <col min="9975" max="9976" width="0" style="1" hidden="1" customWidth="1"/>
    <col min="9977" max="9979" width="27.88671875" style="1" customWidth="1"/>
    <col min="9980" max="9982" width="6.109375" style="1" customWidth="1"/>
    <col min="9983" max="9983" width="9.109375" style="1" customWidth="1"/>
    <col min="9984" max="9984" width="33.33203125" style="1" customWidth="1"/>
    <col min="9985" max="9985" width="23.6640625" style="1" bestFit="1" customWidth="1"/>
    <col min="9986" max="9986" width="26.44140625" style="1" bestFit="1" customWidth="1"/>
    <col min="9987" max="9987" width="24.6640625" style="1" bestFit="1" customWidth="1"/>
    <col min="9988" max="9988" width="20.6640625" style="1" bestFit="1" customWidth="1"/>
    <col min="9989" max="10226" width="9.109375" style="1"/>
    <col min="10227" max="10227" width="10.44140625" style="1" customWidth="1"/>
    <col min="10228" max="10228" width="7.6640625" style="1" customWidth="1"/>
    <col min="10229" max="10229" width="10.5546875" style="1" customWidth="1"/>
    <col min="10230" max="10230" width="59" style="1" customWidth="1"/>
    <col min="10231" max="10232" width="0" style="1" hidden="1" customWidth="1"/>
    <col min="10233" max="10235" width="27.88671875" style="1" customWidth="1"/>
    <col min="10236" max="10238" width="6.109375" style="1" customWidth="1"/>
    <col min="10239" max="10239" width="9.109375" style="1" customWidth="1"/>
    <col min="10240" max="10240" width="33.33203125" style="1" customWidth="1"/>
    <col min="10241" max="10241" width="23.6640625" style="1" bestFit="1" customWidth="1"/>
    <col min="10242" max="10242" width="26.44140625" style="1" bestFit="1" customWidth="1"/>
    <col min="10243" max="10243" width="24.6640625" style="1" bestFit="1" customWidth="1"/>
    <col min="10244" max="10244" width="20.6640625" style="1" bestFit="1" customWidth="1"/>
    <col min="10245" max="10482" width="9.109375" style="1"/>
    <col min="10483" max="10483" width="10.44140625" style="1" customWidth="1"/>
    <col min="10484" max="10484" width="7.6640625" style="1" customWidth="1"/>
    <col min="10485" max="10485" width="10.5546875" style="1" customWidth="1"/>
    <col min="10486" max="10486" width="59" style="1" customWidth="1"/>
    <col min="10487" max="10488" width="0" style="1" hidden="1" customWidth="1"/>
    <col min="10489" max="10491" width="27.88671875" style="1" customWidth="1"/>
    <col min="10492" max="10494" width="6.109375" style="1" customWidth="1"/>
    <col min="10495" max="10495" width="9.109375" style="1" customWidth="1"/>
    <col min="10496" max="10496" width="33.33203125" style="1" customWidth="1"/>
    <col min="10497" max="10497" width="23.6640625" style="1" bestFit="1" customWidth="1"/>
    <col min="10498" max="10498" width="26.44140625" style="1" bestFit="1" customWidth="1"/>
    <col min="10499" max="10499" width="24.6640625" style="1" bestFit="1" customWidth="1"/>
    <col min="10500" max="10500" width="20.6640625" style="1" bestFit="1" customWidth="1"/>
    <col min="10501" max="10738" width="9.109375" style="1"/>
    <col min="10739" max="10739" width="10.44140625" style="1" customWidth="1"/>
    <col min="10740" max="10740" width="7.6640625" style="1" customWidth="1"/>
    <col min="10741" max="10741" width="10.5546875" style="1" customWidth="1"/>
    <col min="10742" max="10742" width="59" style="1" customWidth="1"/>
    <col min="10743" max="10744" width="0" style="1" hidden="1" customWidth="1"/>
    <col min="10745" max="10747" width="27.88671875" style="1" customWidth="1"/>
    <col min="10748" max="10750" width="6.109375" style="1" customWidth="1"/>
    <col min="10751" max="10751" width="9.109375" style="1" customWidth="1"/>
    <col min="10752" max="10752" width="33.33203125" style="1" customWidth="1"/>
    <col min="10753" max="10753" width="23.6640625" style="1" bestFit="1" customWidth="1"/>
    <col min="10754" max="10754" width="26.44140625" style="1" bestFit="1" customWidth="1"/>
    <col min="10755" max="10755" width="24.6640625" style="1" bestFit="1" customWidth="1"/>
    <col min="10756" max="10756" width="20.6640625" style="1" bestFit="1" customWidth="1"/>
    <col min="10757" max="10994" width="9.109375" style="1"/>
    <col min="10995" max="10995" width="10.44140625" style="1" customWidth="1"/>
    <col min="10996" max="10996" width="7.6640625" style="1" customWidth="1"/>
    <col min="10997" max="10997" width="10.5546875" style="1" customWidth="1"/>
    <col min="10998" max="10998" width="59" style="1" customWidth="1"/>
    <col min="10999" max="11000" width="0" style="1" hidden="1" customWidth="1"/>
    <col min="11001" max="11003" width="27.88671875" style="1" customWidth="1"/>
    <col min="11004" max="11006" width="6.109375" style="1" customWidth="1"/>
    <col min="11007" max="11007" width="9.109375" style="1" customWidth="1"/>
    <col min="11008" max="11008" width="33.33203125" style="1" customWidth="1"/>
    <col min="11009" max="11009" width="23.6640625" style="1" bestFit="1" customWidth="1"/>
    <col min="11010" max="11010" width="26.44140625" style="1" bestFit="1" customWidth="1"/>
    <col min="11011" max="11011" width="24.6640625" style="1" bestFit="1" customWidth="1"/>
    <col min="11012" max="11012" width="20.6640625" style="1" bestFit="1" customWidth="1"/>
    <col min="11013" max="11250" width="9.109375" style="1"/>
    <col min="11251" max="11251" width="10.44140625" style="1" customWidth="1"/>
    <col min="11252" max="11252" width="7.6640625" style="1" customWidth="1"/>
    <col min="11253" max="11253" width="10.5546875" style="1" customWidth="1"/>
    <col min="11254" max="11254" width="59" style="1" customWidth="1"/>
    <col min="11255" max="11256" width="0" style="1" hidden="1" customWidth="1"/>
    <col min="11257" max="11259" width="27.88671875" style="1" customWidth="1"/>
    <col min="11260" max="11262" width="6.109375" style="1" customWidth="1"/>
    <col min="11263" max="11263" width="9.109375" style="1" customWidth="1"/>
    <col min="11264" max="11264" width="33.33203125" style="1" customWidth="1"/>
    <col min="11265" max="11265" width="23.6640625" style="1" bestFit="1" customWidth="1"/>
    <col min="11266" max="11266" width="26.44140625" style="1" bestFit="1" customWidth="1"/>
    <col min="11267" max="11267" width="24.6640625" style="1" bestFit="1" customWidth="1"/>
    <col min="11268" max="11268" width="20.6640625" style="1" bestFit="1" customWidth="1"/>
    <col min="11269" max="11506" width="9.109375" style="1"/>
    <col min="11507" max="11507" width="10.44140625" style="1" customWidth="1"/>
    <col min="11508" max="11508" width="7.6640625" style="1" customWidth="1"/>
    <col min="11509" max="11509" width="10.5546875" style="1" customWidth="1"/>
    <col min="11510" max="11510" width="59" style="1" customWidth="1"/>
    <col min="11511" max="11512" width="0" style="1" hidden="1" customWidth="1"/>
    <col min="11513" max="11515" width="27.88671875" style="1" customWidth="1"/>
    <col min="11516" max="11518" width="6.109375" style="1" customWidth="1"/>
    <col min="11519" max="11519" width="9.109375" style="1" customWidth="1"/>
    <col min="11520" max="11520" width="33.33203125" style="1" customWidth="1"/>
    <col min="11521" max="11521" width="23.6640625" style="1" bestFit="1" customWidth="1"/>
    <col min="11522" max="11522" width="26.44140625" style="1" bestFit="1" customWidth="1"/>
    <col min="11523" max="11523" width="24.6640625" style="1" bestFit="1" customWidth="1"/>
    <col min="11524" max="11524" width="20.6640625" style="1" bestFit="1" customWidth="1"/>
    <col min="11525" max="11762" width="9.109375" style="1"/>
    <col min="11763" max="11763" width="10.44140625" style="1" customWidth="1"/>
    <col min="11764" max="11764" width="7.6640625" style="1" customWidth="1"/>
    <col min="11765" max="11765" width="10.5546875" style="1" customWidth="1"/>
    <col min="11766" max="11766" width="59" style="1" customWidth="1"/>
    <col min="11767" max="11768" width="0" style="1" hidden="1" customWidth="1"/>
    <col min="11769" max="11771" width="27.88671875" style="1" customWidth="1"/>
    <col min="11772" max="11774" width="6.109375" style="1" customWidth="1"/>
    <col min="11775" max="11775" width="9.109375" style="1" customWidth="1"/>
    <col min="11776" max="11776" width="33.33203125" style="1" customWidth="1"/>
    <col min="11777" max="11777" width="23.6640625" style="1" bestFit="1" customWidth="1"/>
    <col min="11778" max="11778" width="26.44140625" style="1" bestFit="1" customWidth="1"/>
    <col min="11779" max="11779" width="24.6640625" style="1" bestFit="1" customWidth="1"/>
    <col min="11780" max="11780" width="20.6640625" style="1" bestFit="1" customWidth="1"/>
    <col min="11781" max="12018" width="9.109375" style="1"/>
    <col min="12019" max="12019" width="10.44140625" style="1" customWidth="1"/>
    <col min="12020" max="12020" width="7.6640625" style="1" customWidth="1"/>
    <col min="12021" max="12021" width="10.5546875" style="1" customWidth="1"/>
    <col min="12022" max="12022" width="59" style="1" customWidth="1"/>
    <col min="12023" max="12024" width="0" style="1" hidden="1" customWidth="1"/>
    <col min="12025" max="12027" width="27.88671875" style="1" customWidth="1"/>
    <col min="12028" max="12030" width="6.109375" style="1" customWidth="1"/>
    <col min="12031" max="12031" width="9.109375" style="1" customWidth="1"/>
    <col min="12032" max="12032" width="33.33203125" style="1" customWidth="1"/>
    <col min="12033" max="12033" width="23.6640625" style="1" bestFit="1" customWidth="1"/>
    <col min="12034" max="12034" width="26.44140625" style="1" bestFit="1" customWidth="1"/>
    <col min="12035" max="12035" width="24.6640625" style="1" bestFit="1" customWidth="1"/>
    <col min="12036" max="12036" width="20.6640625" style="1" bestFit="1" customWidth="1"/>
    <col min="12037" max="12274" width="9.109375" style="1"/>
    <col min="12275" max="12275" width="10.44140625" style="1" customWidth="1"/>
    <col min="12276" max="12276" width="7.6640625" style="1" customWidth="1"/>
    <col min="12277" max="12277" width="10.5546875" style="1" customWidth="1"/>
    <col min="12278" max="12278" width="59" style="1" customWidth="1"/>
    <col min="12279" max="12280" width="0" style="1" hidden="1" customWidth="1"/>
    <col min="12281" max="12283" width="27.88671875" style="1" customWidth="1"/>
    <col min="12284" max="12286" width="6.109375" style="1" customWidth="1"/>
    <col min="12287" max="12287" width="9.109375" style="1" customWidth="1"/>
    <col min="12288" max="12288" width="33.33203125" style="1" customWidth="1"/>
    <col min="12289" max="12289" width="23.6640625" style="1" bestFit="1" customWidth="1"/>
    <col min="12290" max="12290" width="26.44140625" style="1" bestFit="1" customWidth="1"/>
    <col min="12291" max="12291" width="24.6640625" style="1" bestFit="1" customWidth="1"/>
    <col min="12292" max="12292" width="20.6640625" style="1" bestFit="1" customWidth="1"/>
    <col min="12293" max="12530" width="9.109375" style="1"/>
    <col min="12531" max="12531" width="10.44140625" style="1" customWidth="1"/>
    <col min="12532" max="12532" width="7.6640625" style="1" customWidth="1"/>
    <col min="12533" max="12533" width="10.5546875" style="1" customWidth="1"/>
    <col min="12534" max="12534" width="59" style="1" customWidth="1"/>
    <col min="12535" max="12536" width="0" style="1" hidden="1" customWidth="1"/>
    <col min="12537" max="12539" width="27.88671875" style="1" customWidth="1"/>
    <col min="12540" max="12542" width="6.109375" style="1" customWidth="1"/>
    <col min="12543" max="12543" width="9.109375" style="1" customWidth="1"/>
    <col min="12544" max="12544" width="33.33203125" style="1" customWidth="1"/>
    <col min="12545" max="12545" width="23.6640625" style="1" bestFit="1" customWidth="1"/>
    <col min="12546" max="12546" width="26.44140625" style="1" bestFit="1" customWidth="1"/>
    <col min="12547" max="12547" width="24.6640625" style="1" bestFit="1" customWidth="1"/>
    <col min="12548" max="12548" width="20.6640625" style="1" bestFit="1" customWidth="1"/>
    <col min="12549" max="12786" width="9.109375" style="1"/>
    <col min="12787" max="12787" width="10.44140625" style="1" customWidth="1"/>
    <col min="12788" max="12788" width="7.6640625" style="1" customWidth="1"/>
    <col min="12789" max="12789" width="10.5546875" style="1" customWidth="1"/>
    <col min="12790" max="12790" width="59" style="1" customWidth="1"/>
    <col min="12791" max="12792" width="0" style="1" hidden="1" customWidth="1"/>
    <col min="12793" max="12795" width="27.88671875" style="1" customWidth="1"/>
    <col min="12796" max="12798" width="6.109375" style="1" customWidth="1"/>
    <col min="12799" max="12799" width="9.109375" style="1" customWidth="1"/>
    <col min="12800" max="12800" width="33.33203125" style="1" customWidth="1"/>
    <col min="12801" max="12801" width="23.6640625" style="1" bestFit="1" customWidth="1"/>
    <col min="12802" max="12802" width="26.44140625" style="1" bestFit="1" customWidth="1"/>
    <col min="12803" max="12803" width="24.6640625" style="1" bestFit="1" customWidth="1"/>
    <col min="12804" max="12804" width="20.6640625" style="1" bestFit="1" customWidth="1"/>
    <col min="12805" max="13042" width="9.109375" style="1"/>
    <col min="13043" max="13043" width="10.44140625" style="1" customWidth="1"/>
    <col min="13044" max="13044" width="7.6640625" style="1" customWidth="1"/>
    <col min="13045" max="13045" width="10.5546875" style="1" customWidth="1"/>
    <col min="13046" max="13046" width="59" style="1" customWidth="1"/>
    <col min="13047" max="13048" width="0" style="1" hidden="1" customWidth="1"/>
    <col min="13049" max="13051" width="27.88671875" style="1" customWidth="1"/>
    <col min="13052" max="13054" width="6.109375" style="1" customWidth="1"/>
    <col min="13055" max="13055" width="9.109375" style="1" customWidth="1"/>
    <col min="13056" max="13056" width="33.33203125" style="1" customWidth="1"/>
    <col min="13057" max="13057" width="23.6640625" style="1" bestFit="1" customWidth="1"/>
    <col min="13058" max="13058" width="26.44140625" style="1" bestFit="1" customWidth="1"/>
    <col min="13059" max="13059" width="24.6640625" style="1" bestFit="1" customWidth="1"/>
    <col min="13060" max="13060" width="20.6640625" style="1" bestFit="1" customWidth="1"/>
    <col min="13061" max="13298" width="9.109375" style="1"/>
    <col min="13299" max="13299" width="10.44140625" style="1" customWidth="1"/>
    <col min="13300" max="13300" width="7.6640625" style="1" customWidth="1"/>
    <col min="13301" max="13301" width="10.5546875" style="1" customWidth="1"/>
    <col min="13302" max="13302" width="59" style="1" customWidth="1"/>
    <col min="13303" max="13304" width="0" style="1" hidden="1" customWidth="1"/>
    <col min="13305" max="13307" width="27.88671875" style="1" customWidth="1"/>
    <col min="13308" max="13310" width="6.109375" style="1" customWidth="1"/>
    <col min="13311" max="13311" width="9.109375" style="1" customWidth="1"/>
    <col min="13312" max="13312" width="33.33203125" style="1" customWidth="1"/>
    <col min="13313" max="13313" width="23.6640625" style="1" bestFit="1" customWidth="1"/>
    <col min="13314" max="13314" width="26.44140625" style="1" bestFit="1" customWidth="1"/>
    <col min="13315" max="13315" width="24.6640625" style="1" bestFit="1" customWidth="1"/>
    <col min="13316" max="13316" width="20.6640625" style="1" bestFit="1" customWidth="1"/>
    <col min="13317" max="13554" width="9.109375" style="1"/>
    <col min="13555" max="13555" width="10.44140625" style="1" customWidth="1"/>
    <col min="13556" max="13556" width="7.6640625" style="1" customWidth="1"/>
    <col min="13557" max="13557" width="10.5546875" style="1" customWidth="1"/>
    <col min="13558" max="13558" width="59" style="1" customWidth="1"/>
    <col min="13559" max="13560" width="0" style="1" hidden="1" customWidth="1"/>
    <col min="13561" max="13563" width="27.88671875" style="1" customWidth="1"/>
    <col min="13564" max="13566" width="6.109375" style="1" customWidth="1"/>
    <col min="13567" max="13567" width="9.109375" style="1" customWidth="1"/>
    <col min="13568" max="13568" width="33.33203125" style="1" customWidth="1"/>
    <col min="13569" max="13569" width="23.6640625" style="1" bestFit="1" customWidth="1"/>
    <col min="13570" max="13570" width="26.44140625" style="1" bestFit="1" customWidth="1"/>
    <col min="13571" max="13571" width="24.6640625" style="1" bestFit="1" customWidth="1"/>
    <col min="13572" max="13572" width="20.6640625" style="1" bestFit="1" customWidth="1"/>
    <col min="13573" max="13810" width="9.109375" style="1"/>
    <col min="13811" max="13811" width="10.44140625" style="1" customWidth="1"/>
    <col min="13812" max="13812" width="7.6640625" style="1" customWidth="1"/>
    <col min="13813" max="13813" width="10.5546875" style="1" customWidth="1"/>
    <col min="13814" max="13814" width="59" style="1" customWidth="1"/>
    <col min="13815" max="13816" width="0" style="1" hidden="1" customWidth="1"/>
    <col min="13817" max="13819" width="27.88671875" style="1" customWidth="1"/>
    <col min="13820" max="13822" width="6.109375" style="1" customWidth="1"/>
    <col min="13823" max="13823" width="9.109375" style="1" customWidth="1"/>
    <col min="13824" max="13824" width="33.33203125" style="1" customWidth="1"/>
    <col min="13825" max="13825" width="23.6640625" style="1" bestFit="1" customWidth="1"/>
    <col min="13826" max="13826" width="26.44140625" style="1" bestFit="1" customWidth="1"/>
    <col min="13827" max="13827" width="24.6640625" style="1" bestFit="1" customWidth="1"/>
    <col min="13828" max="13828" width="20.6640625" style="1" bestFit="1" customWidth="1"/>
    <col min="13829" max="14066" width="9.109375" style="1"/>
    <col min="14067" max="14067" width="10.44140625" style="1" customWidth="1"/>
    <col min="14068" max="14068" width="7.6640625" style="1" customWidth="1"/>
    <col min="14069" max="14069" width="10.5546875" style="1" customWidth="1"/>
    <col min="14070" max="14070" width="59" style="1" customWidth="1"/>
    <col min="14071" max="14072" width="0" style="1" hidden="1" customWidth="1"/>
    <col min="14073" max="14075" width="27.88671875" style="1" customWidth="1"/>
    <col min="14076" max="14078" width="6.109375" style="1" customWidth="1"/>
    <col min="14079" max="14079" width="9.109375" style="1" customWidth="1"/>
    <col min="14080" max="14080" width="33.33203125" style="1" customWidth="1"/>
    <col min="14081" max="14081" width="23.6640625" style="1" bestFit="1" customWidth="1"/>
    <col min="14082" max="14082" width="26.44140625" style="1" bestFit="1" customWidth="1"/>
    <col min="14083" max="14083" width="24.6640625" style="1" bestFit="1" customWidth="1"/>
    <col min="14084" max="14084" width="20.6640625" style="1" bestFit="1" customWidth="1"/>
    <col min="14085" max="14322" width="9.109375" style="1"/>
    <col min="14323" max="14323" width="10.44140625" style="1" customWidth="1"/>
    <col min="14324" max="14324" width="7.6640625" style="1" customWidth="1"/>
    <col min="14325" max="14325" width="10.5546875" style="1" customWidth="1"/>
    <col min="14326" max="14326" width="59" style="1" customWidth="1"/>
    <col min="14327" max="14328" width="0" style="1" hidden="1" customWidth="1"/>
    <col min="14329" max="14331" width="27.88671875" style="1" customWidth="1"/>
    <col min="14332" max="14334" width="6.109375" style="1" customWidth="1"/>
    <col min="14335" max="14335" width="9.109375" style="1" customWidth="1"/>
    <col min="14336" max="14336" width="33.33203125" style="1" customWidth="1"/>
    <col min="14337" max="14337" width="23.6640625" style="1" bestFit="1" customWidth="1"/>
    <col min="14338" max="14338" width="26.44140625" style="1" bestFit="1" customWidth="1"/>
    <col min="14339" max="14339" width="24.6640625" style="1" bestFit="1" customWidth="1"/>
    <col min="14340" max="14340" width="20.6640625" style="1" bestFit="1" customWidth="1"/>
    <col min="14341" max="14578" width="9.109375" style="1"/>
    <col min="14579" max="14579" width="10.44140625" style="1" customWidth="1"/>
    <col min="14580" max="14580" width="7.6640625" style="1" customWidth="1"/>
    <col min="14581" max="14581" width="10.5546875" style="1" customWidth="1"/>
    <col min="14582" max="14582" width="59" style="1" customWidth="1"/>
    <col min="14583" max="14584" width="0" style="1" hidden="1" customWidth="1"/>
    <col min="14585" max="14587" width="27.88671875" style="1" customWidth="1"/>
    <col min="14588" max="14590" width="6.109375" style="1" customWidth="1"/>
    <col min="14591" max="14591" width="9.109375" style="1" customWidth="1"/>
    <col min="14592" max="14592" width="33.33203125" style="1" customWidth="1"/>
    <col min="14593" max="14593" width="23.6640625" style="1" bestFit="1" customWidth="1"/>
    <col min="14594" max="14594" width="26.44140625" style="1" bestFit="1" customWidth="1"/>
    <col min="14595" max="14595" width="24.6640625" style="1" bestFit="1" customWidth="1"/>
    <col min="14596" max="14596" width="20.6640625" style="1" bestFit="1" customWidth="1"/>
    <col min="14597" max="14834" width="9.109375" style="1"/>
    <col min="14835" max="14835" width="10.44140625" style="1" customWidth="1"/>
    <col min="14836" max="14836" width="7.6640625" style="1" customWidth="1"/>
    <col min="14837" max="14837" width="10.5546875" style="1" customWidth="1"/>
    <col min="14838" max="14838" width="59" style="1" customWidth="1"/>
    <col min="14839" max="14840" width="0" style="1" hidden="1" customWidth="1"/>
    <col min="14841" max="14843" width="27.88671875" style="1" customWidth="1"/>
    <col min="14844" max="14846" width="6.109375" style="1" customWidth="1"/>
    <col min="14847" max="14847" width="9.109375" style="1" customWidth="1"/>
    <col min="14848" max="14848" width="33.33203125" style="1" customWidth="1"/>
    <col min="14849" max="14849" width="23.6640625" style="1" bestFit="1" customWidth="1"/>
    <col min="14850" max="14850" width="26.44140625" style="1" bestFit="1" customWidth="1"/>
    <col min="14851" max="14851" width="24.6640625" style="1" bestFit="1" customWidth="1"/>
    <col min="14852" max="14852" width="20.6640625" style="1" bestFit="1" customWidth="1"/>
    <col min="14853" max="15090" width="9.109375" style="1"/>
    <col min="15091" max="15091" width="10.44140625" style="1" customWidth="1"/>
    <col min="15092" max="15092" width="7.6640625" style="1" customWidth="1"/>
    <col min="15093" max="15093" width="10.5546875" style="1" customWidth="1"/>
    <col min="15094" max="15094" width="59" style="1" customWidth="1"/>
    <col min="15095" max="15096" width="0" style="1" hidden="1" customWidth="1"/>
    <col min="15097" max="15099" width="27.88671875" style="1" customWidth="1"/>
    <col min="15100" max="15102" width="6.109375" style="1" customWidth="1"/>
    <col min="15103" max="15103" width="9.109375" style="1" customWidth="1"/>
    <col min="15104" max="15104" width="33.33203125" style="1" customWidth="1"/>
    <col min="15105" max="15105" width="23.6640625" style="1" bestFit="1" customWidth="1"/>
    <col min="15106" max="15106" width="26.44140625" style="1" bestFit="1" customWidth="1"/>
    <col min="15107" max="15107" width="24.6640625" style="1" bestFit="1" customWidth="1"/>
    <col min="15108" max="15108" width="20.6640625" style="1" bestFit="1" customWidth="1"/>
    <col min="15109" max="15346" width="9.109375" style="1"/>
    <col min="15347" max="15347" width="10.44140625" style="1" customWidth="1"/>
    <col min="15348" max="15348" width="7.6640625" style="1" customWidth="1"/>
    <col min="15349" max="15349" width="10.5546875" style="1" customWidth="1"/>
    <col min="15350" max="15350" width="59" style="1" customWidth="1"/>
    <col min="15351" max="15352" width="0" style="1" hidden="1" customWidth="1"/>
    <col min="15353" max="15355" width="27.88671875" style="1" customWidth="1"/>
    <col min="15356" max="15358" width="6.109375" style="1" customWidth="1"/>
    <col min="15359" max="15359" width="9.109375" style="1" customWidth="1"/>
    <col min="15360" max="15360" width="33.33203125" style="1" customWidth="1"/>
    <col min="15361" max="15361" width="23.6640625" style="1" bestFit="1" customWidth="1"/>
    <col min="15362" max="15362" width="26.44140625" style="1" bestFit="1" customWidth="1"/>
    <col min="15363" max="15363" width="24.6640625" style="1" bestFit="1" customWidth="1"/>
    <col min="15364" max="15364" width="20.6640625" style="1" bestFit="1" customWidth="1"/>
    <col min="15365" max="15602" width="9.109375" style="1"/>
    <col min="15603" max="15603" width="10.44140625" style="1" customWidth="1"/>
    <col min="15604" max="15604" width="7.6640625" style="1" customWidth="1"/>
    <col min="15605" max="15605" width="10.5546875" style="1" customWidth="1"/>
    <col min="15606" max="15606" width="59" style="1" customWidth="1"/>
    <col min="15607" max="15608" width="0" style="1" hidden="1" customWidth="1"/>
    <col min="15609" max="15611" width="27.88671875" style="1" customWidth="1"/>
    <col min="15612" max="15614" width="6.109375" style="1" customWidth="1"/>
    <col min="15615" max="15615" width="9.109375" style="1" customWidth="1"/>
    <col min="15616" max="15616" width="33.33203125" style="1" customWidth="1"/>
    <col min="15617" max="15617" width="23.6640625" style="1" bestFit="1" customWidth="1"/>
    <col min="15618" max="15618" width="26.44140625" style="1" bestFit="1" customWidth="1"/>
    <col min="15619" max="15619" width="24.6640625" style="1" bestFit="1" customWidth="1"/>
    <col min="15620" max="15620" width="20.6640625" style="1" bestFit="1" customWidth="1"/>
    <col min="15621" max="15858" width="9.109375" style="1"/>
    <col min="15859" max="15859" width="10.44140625" style="1" customWidth="1"/>
    <col min="15860" max="15860" width="7.6640625" style="1" customWidth="1"/>
    <col min="15861" max="15861" width="10.5546875" style="1" customWidth="1"/>
    <col min="15862" max="15862" width="59" style="1" customWidth="1"/>
    <col min="15863" max="15864" width="0" style="1" hidden="1" customWidth="1"/>
    <col min="15865" max="15867" width="27.88671875" style="1" customWidth="1"/>
    <col min="15868" max="15870" width="6.109375" style="1" customWidth="1"/>
    <col min="15871" max="15871" width="9.109375" style="1" customWidth="1"/>
    <col min="15872" max="15872" width="33.33203125" style="1" customWidth="1"/>
    <col min="15873" max="15873" width="23.6640625" style="1" bestFit="1" customWidth="1"/>
    <col min="15874" max="15874" width="26.44140625" style="1" bestFit="1" customWidth="1"/>
    <col min="15875" max="15875" width="24.6640625" style="1" bestFit="1" customWidth="1"/>
    <col min="15876" max="15876" width="20.6640625" style="1" bestFit="1" customWidth="1"/>
    <col min="15877" max="16114" width="9.109375" style="1"/>
    <col min="16115" max="16115" width="10.44140625" style="1" customWidth="1"/>
    <col min="16116" max="16116" width="7.6640625" style="1" customWidth="1"/>
    <col min="16117" max="16117" width="10.5546875" style="1" customWidth="1"/>
    <col min="16118" max="16118" width="59" style="1" customWidth="1"/>
    <col min="16119" max="16120" width="0" style="1" hidden="1" customWidth="1"/>
    <col min="16121" max="16123" width="27.88671875" style="1" customWidth="1"/>
    <col min="16124" max="16126" width="6.109375" style="1" customWidth="1"/>
    <col min="16127" max="16127" width="9.109375" style="1" customWidth="1"/>
    <col min="16128" max="16128" width="33.33203125" style="1" customWidth="1"/>
    <col min="16129" max="16129" width="23.6640625" style="1" bestFit="1" customWidth="1"/>
    <col min="16130" max="16130" width="26.44140625" style="1" bestFit="1" customWidth="1"/>
    <col min="16131" max="16131" width="24.6640625" style="1" bestFit="1" customWidth="1"/>
    <col min="16132" max="16132" width="20.6640625" style="1" bestFit="1" customWidth="1"/>
    <col min="16133" max="16370" width="9.109375" style="1"/>
    <col min="16371" max="16379" width="8.88671875" style="1" customWidth="1"/>
    <col min="16380" max="16384" width="8.88671875" style="1"/>
  </cols>
  <sheetData>
    <row r="1" spans="1:11" ht="43.5" customHeight="1" x14ac:dyDescent="0.25">
      <c r="A1" s="329" t="s">
        <v>233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</row>
    <row r="2" spans="1:11" ht="23.25" customHeight="1" x14ac:dyDescent="0.25">
      <c r="A2" s="329"/>
      <c r="B2" s="320"/>
      <c r="C2" s="320"/>
      <c r="D2" s="320"/>
      <c r="E2" s="320"/>
      <c r="F2" s="320"/>
      <c r="G2" s="320"/>
      <c r="H2" s="320"/>
      <c r="I2" s="320"/>
      <c r="J2" s="320"/>
    </row>
    <row r="3" spans="1:11" ht="18" customHeight="1" x14ac:dyDescent="0.25">
      <c r="A3" s="329" t="s">
        <v>115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</row>
    <row r="4" spans="1:11" x14ac:dyDescent="0.25">
      <c r="A4" s="329"/>
      <c r="B4" s="320"/>
      <c r="C4" s="320"/>
      <c r="D4" s="320"/>
      <c r="E4" s="320"/>
      <c r="F4" s="320"/>
      <c r="G4" s="320"/>
      <c r="H4" s="320"/>
      <c r="I4" s="320"/>
      <c r="J4" s="320"/>
    </row>
    <row r="5" spans="1:11" ht="18" customHeight="1" x14ac:dyDescent="0.25">
      <c r="A5" s="329" t="s">
        <v>201</v>
      </c>
      <c r="B5" s="329"/>
      <c r="C5" s="329"/>
      <c r="D5" s="329"/>
      <c r="E5" s="329"/>
      <c r="F5" s="329"/>
      <c r="G5" s="329"/>
      <c r="H5" s="329"/>
      <c r="I5" s="329"/>
      <c r="J5" s="329"/>
      <c r="K5" s="329"/>
    </row>
    <row r="6" spans="1:11" ht="18" thickBot="1" x14ac:dyDescent="0.3">
      <c r="A6" s="9"/>
      <c r="B6" s="9"/>
      <c r="C6" s="9"/>
      <c r="D6" s="9"/>
      <c r="E6" s="9"/>
      <c r="F6" s="9"/>
      <c r="G6" s="9"/>
      <c r="H6" s="9"/>
      <c r="I6" s="9"/>
      <c r="J6" s="9"/>
    </row>
    <row r="7" spans="1:11" ht="44.4" customHeight="1" thickBot="1" x14ac:dyDescent="0.3">
      <c r="A7" s="53" t="s">
        <v>131</v>
      </c>
      <c r="B7" s="54" t="s">
        <v>132</v>
      </c>
      <c r="C7" s="55" t="s">
        <v>124</v>
      </c>
      <c r="D7" s="56" t="s">
        <v>229</v>
      </c>
      <c r="E7" s="56" t="s">
        <v>183</v>
      </c>
      <c r="F7" s="56" t="s">
        <v>226</v>
      </c>
      <c r="K7" s="56" t="s">
        <v>215</v>
      </c>
    </row>
    <row r="8" spans="1:11" ht="10.5" customHeight="1" x14ac:dyDescent="0.25">
      <c r="A8" s="51">
        <v>1</v>
      </c>
      <c r="B8" s="52">
        <v>2</v>
      </c>
      <c r="C8" s="52">
        <v>3</v>
      </c>
      <c r="D8" s="52">
        <v>4</v>
      </c>
      <c r="E8" s="52">
        <v>5</v>
      </c>
      <c r="F8" s="52">
        <v>6</v>
      </c>
      <c r="K8" s="52">
        <v>7</v>
      </c>
    </row>
    <row r="9" spans="1:11" ht="26.4" x14ac:dyDescent="0.25">
      <c r="A9" s="330">
        <v>8</v>
      </c>
      <c r="B9" s="331"/>
      <c r="C9" s="112" t="s">
        <v>24</v>
      </c>
      <c r="D9" s="113">
        <f>+D10</f>
        <v>0</v>
      </c>
      <c r="E9" s="113">
        <f>+F9-D9</f>
        <v>0</v>
      </c>
      <c r="F9" s="113">
        <f>+F10</f>
        <v>0</v>
      </c>
      <c r="K9" s="136" t="s">
        <v>216</v>
      </c>
    </row>
    <row r="10" spans="1:11" ht="18" thickBot="1" x14ac:dyDescent="0.3">
      <c r="A10" s="137"/>
      <c r="B10" s="138">
        <v>84</v>
      </c>
      <c r="C10" s="123" t="s">
        <v>205</v>
      </c>
      <c r="D10" s="113">
        <v>0</v>
      </c>
      <c r="E10" s="113">
        <v>0</v>
      </c>
      <c r="F10" s="113">
        <v>0</v>
      </c>
      <c r="K10" s="136" t="s">
        <v>216</v>
      </c>
    </row>
    <row r="11" spans="1:11" ht="30" hidden="1" customHeight="1" x14ac:dyDescent="0.25">
      <c r="A11" s="139"/>
      <c r="B11" s="140">
        <v>818</v>
      </c>
      <c r="C11" s="141" t="s">
        <v>113</v>
      </c>
      <c r="D11" s="142">
        <v>1000</v>
      </c>
      <c r="E11" s="142">
        <f t="shared" ref="E11:E13" si="0">+F11-D11</f>
        <v>0</v>
      </c>
      <c r="F11" s="142">
        <v>1000</v>
      </c>
      <c r="K11" s="170">
        <v>1000</v>
      </c>
    </row>
    <row r="12" spans="1:11" ht="17.25" customHeight="1" thickBot="1" x14ac:dyDescent="0.3">
      <c r="A12" s="325" t="s">
        <v>119</v>
      </c>
      <c r="B12" s="326"/>
      <c r="C12" s="326"/>
      <c r="D12" s="143">
        <f>+D9</f>
        <v>0</v>
      </c>
      <c r="E12" s="143">
        <f t="shared" si="0"/>
        <v>0</v>
      </c>
      <c r="F12" s="143">
        <f>+F9</f>
        <v>0</v>
      </c>
      <c r="K12" s="171" t="str">
        <f>+K9</f>
        <v>-</v>
      </c>
    </row>
    <row r="13" spans="1:11" ht="32.25" customHeight="1" thickBot="1" x14ac:dyDescent="0.3">
      <c r="A13" s="327">
        <v>5</v>
      </c>
      <c r="B13" s="328"/>
      <c r="C13" s="144" t="s">
        <v>16</v>
      </c>
      <c r="D13" s="143">
        <v>133242.41</v>
      </c>
      <c r="E13" s="143">
        <f t="shared" si="0"/>
        <v>-2064.4100000000035</v>
      </c>
      <c r="F13" s="143">
        <v>131178</v>
      </c>
      <c r="K13" s="143">
        <f>F13/D13*100</f>
        <v>98.450635949920155</v>
      </c>
    </row>
    <row r="14" spans="1:11" ht="50.4" customHeight="1" thickBot="1" x14ac:dyDescent="0.3">
      <c r="A14" s="218"/>
      <c r="B14" s="219">
        <v>54</v>
      </c>
      <c r="C14" s="145" t="s">
        <v>206</v>
      </c>
      <c r="D14" s="146">
        <v>133242.41</v>
      </c>
      <c r="E14" s="146">
        <f>F14-D14</f>
        <v>-2064.4100000000035</v>
      </c>
      <c r="F14" s="146">
        <v>131178</v>
      </c>
      <c r="K14" s="146">
        <f>F14/D14*100</f>
        <v>98.450635949920155</v>
      </c>
    </row>
    <row r="15" spans="1:11" ht="18" customHeight="1" thickBot="1" x14ac:dyDescent="0.3">
      <c r="A15" s="325" t="s">
        <v>121</v>
      </c>
      <c r="B15" s="326"/>
      <c r="C15" s="326"/>
      <c r="D15" s="143">
        <v>133242.41</v>
      </c>
      <c r="E15" s="143">
        <f t="shared" ref="E15" si="1">+F15-D15</f>
        <v>-2064.4100000000035</v>
      </c>
      <c r="F15" s="143">
        <v>131178</v>
      </c>
      <c r="K15" s="143">
        <v>98.45</v>
      </c>
    </row>
    <row r="16" spans="1:11" ht="18" customHeight="1" x14ac:dyDescent="0.25">
      <c r="A16" s="1"/>
      <c r="B16" s="1"/>
    </row>
    <row r="17" spans="1:10" ht="17.25" customHeight="1" x14ac:dyDescent="0.25">
      <c r="A17" s="1"/>
      <c r="B17" s="1"/>
    </row>
    <row r="18" spans="1:10" x14ac:dyDescent="0.25">
      <c r="D18" s="68" t="s">
        <v>252</v>
      </c>
      <c r="E18" s="68"/>
    </row>
    <row r="19" spans="1:10" x14ac:dyDescent="0.25">
      <c r="C19" s="96"/>
      <c r="D19" s="68" t="s">
        <v>255</v>
      </c>
      <c r="E19" s="68"/>
      <c r="F19" s="97"/>
      <c r="G19" s="97"/>
      <c r="H19" s="97"/>
      <c r="I19" s="97"/>
      <c r="J19" s="97"/>
    </row>
  </sheetData>
  <mergeCells count="9">
    <mergeCell ref="A12:C12"/>
    <mergeCell ref="A13:B13"/>
    <mergeCell ref="A15:C15"/>
    <mergeCell ref="A2:J2"/>
    <mergeCell ref="A1:K1"/>
    <mergeCell ref="A3:K3"/>
    <mergeCell ref="A5:K5"/>
    <mergeCell ref="A4:J4"/>
    <mergeCell ref="A9:B9"/>
  </mergeCells>
  <printOptions horizontalCentered="1"/>
  <pageMargins left="0.7" right="0.7" top="0.75" bottom="0.75" header="0.3" footer="0.3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3B930-F8A5-4928-83B8-8A08F54E963A}">
  <sheetPr>
    <tabColor rgb="FF00B050"/>
    <pageSetUpPr fitToPage="1"/>
  </sheetPr>
  <dimension ref="A1:J19"/>
  <sheetViews>
    <sheetView zoomScale="90" zoomScaleNormal="90" workbookViewId="0">
      <selection activeCell="J20" sqref="J20"/>
    </sheetView>
  </sheetViews>
  <sheetFormatPr defaultRowHeight="17.399999999999999" x14ac:dyDescent="0.25"/>
  <cols>
    <col min="1" max="1" width="9.21875" style="2" customWidth="1"/>
    <col min="2" max="2" width="55.109375" style="1" customWidth="1"/>
    <col min="3" max="5" width="15.33203125" style="1" customWidth="1"/>
    <col min="6" max="6" width="0.109375" style="1" customWidth="1"/>
    <col min="7" max="9" width="15.33203125" style="1" hidden="1" customWidth="1"/>
    <col min="10" max="11" width="17.88671875" style="1" bestFit="1" customWidth="1"/>
    <col min="12" max="236" width="8.88671875" style="1"/>
    <col min="237" max="237" width="10.44140625" style="1" customWidth="1"/>
    <col min="238" max="238" width="7.6640625" style="1" customWidth="1"/>
    <col min="239" max="239" width="10.5546875" style="1" customWidth="1"/>
    <col min="240" max="240" width="59" style="1" customWidth="1"/>
    <col min="241" max="242" width="0" style="1" hidden="1" customWidth="1"/>
    <col min="243" max="245" width="27.88671875" style="1" customWidth="1"/>
    <col min="246" max="248" width="6.109375" style="1" customWidth="1"/>
    <col min="249" max="249" width="8.88671875" style="1"/>
    <col min="250" max="250" width="33.33203125" style="1" customWidth="1"/>
    <col min="251" max="251" width="23.6640625" style="1" bestFit="1" customWidth="1"/>
    <col min="252" max="252" width="26.44140625" style="1" bestFit="1" customWidth="1"/>
    <col min="253" max="253" width="24.6640625" style="1" bestFit="1" customWidth="1"/>
    <col min="254" max="254" width="20.6640625" style="1" bestFit="1" customWidth="1"/>
    <col min="255" max="492" width="8.88671875" style="1"/>
    <col min="493" max="493" width="10.44140625" style="1" customWidth="1"/>
    <col min="494" max="494" width="7.6640625" style="1" customWidth="1"/>
    <col min="495" max="495" width="10.5546875" style="1" customWidth="1"/>
    <col min="496" max="496" width="59" style="1" customWidth="1"/>
    <col min="497" max="498" width="0" style="1" hidden="1" customWidth="1"/>
    <col min="499" max="501" width="27.88671875" style="1" customWidth="1"/>
    <col min="502" max="504" width="6.109375" style="1" customWidth="1"/>
    <col min="505" max="505" width="8.88671875" style="1"/>
    <col min="506" max="506" width="33.33203125" style="1" customWidth="1"/>
    <col min="507" max="507" width="23.6640625" style="1" bestFit="1" customWidth="1"/>
    <col min="508" max="508" width="26.44140625" style="1" bestFit="1" customWidth="1"/>
    <col min="509" max="509" width="24.6640625" style="1" bestFit="1" customWidth="1"/>
    <col min="510" max="510" width="20.6640625" style="1" bestFit="1" customWidth="1"/>
    <col min="511" max="748" width="8.88671875" style="1"/>
    <col min="749" max="749" width="10.44140625" style="1" customWidth="1"/>
    <col min="750" max="750" width="7.6640625" style="1" customWidth="1"/>
    <col min="751" max="751" width="10.5546875" style="1" customWidth="1"/>
    <col min="752" max="752" width="59" style="1" customWidth="1"/>
    <col min="753" max="754" width="0" style="1" hidden="1" customWidth="1"/>
    <col min="755" max="757" width="27.88671875" style="1" customWidth="1"/>
    <col min="758" max="760" width="6.109375" style="1" customWidth="1"/>
    <col min="761" max="761" width="8.88671875" style="1"/>
    <col min="762" max="762" width="33.33203125" style="1" customWidth="1"/>
    <col min="763" max="763" width="23.6640625" style="1" bestFit="1" customWidth="1"/>
    <col min="764" max="764" width="26.44140625" style="1" bestFit="1" customWidth="1"/>
    <col min="765" max="765" width="24.6640625" style="1" bestFit="1" customWidth="1"/>
    <col min="766" max="766" width="20.6640625" style="1" bestFit="1" customWidth="1"/>
    <col min="767" max="1004" width="8.88671875" style="1"/>
    <col min="1005" max="1005" width="10.44140625" style="1" customWidth="1"/>
    <col min="1006" max="1006" width="7.6640625" style="1" customWidth="1"/>
    <col min="1007" max="1007" width="10.5546875" style="1" customWidth="1"/>
    <col min="1008" max="1008" width="59" style="1" customWidth="1"/>
    <col min="1009" max="1010" width="0" style="1" hidden="1" customWidth="1"/>
    <col min="1011" max="1013" width="27.88671875" style="1" customWidth="1"/>
    <col min="1014" max="1016" width="6.109375" style="1" customWidth="1"/>
    <col min="1017" max="1017" width="8.88671875" style="1"/>
    <col min="1018" max="1018" width="33.33203125" style="1" customWidth="1"/>
    <col min="1019" max="1019" width="23.6640625" style="1" bestFit="1" customWidth="1"/>
    <col min="1020" max="1020" width="26.44140625" style="1" bestFit="1" customWidth="1"/>
    <col min="1021" max="1021" width="24.6640625" style="1" bestFit="1" customWidth="1"/>
    <col min="1022" max="1022" width="20.6640625" style="1" bestFit="1" customWidth="1"/>
    <col min="1023" max="1260" width="8.88671875" style="1"/>
    <col min="1261" max="1261" width="10.44140625" style="1" customWidth="1"/>
    <col min="1262" max="1262" width="7.6640625" style="1" customWidth="1"/>
    <col min="1263" max="1263" width="10.5546875" style="1" customWidth="1"/>
    <col min="1264" max="1264" width="59" style="1" customWidth="1"/>
    <col min="1265" max="1266" width="0" style="1" hidden="1" customWidth="1"/>
    <col min="1267" max="1269" width="27.88671875" style="1" customWidth="1"/>
    <col min="1270" max="1272" width="6.109375" style="1" customWidth="1"/>
    <col min="1273" max="1273" width="8.88671875" style="1"/>
    <col min="1274" max="1274" width="33.33203125" style="1" customWidth="1"/>
    <col min="1275" max="1275" width="23.6640625" style="1" bestFit="1" customWidth="1"/>
    <col min="1276" max="1276" width="26.44140625" style="1" bestFit="1" customWidth="1"/>
    <col min="1277" max="1277" width="24.6640625" style="1" bestFit="1" customWidth="1"/>
    <col min="1278" max="1278" width="20.6640625" style="1" bestFit="1" customWidth="1"/>
    <col min="1279" max="1516" width="8.88671875" style="1"/>
    <col min="1517" max="1517" width="10.44140625" style="1" customWidth="1"/>
    <col min="1518" max="1518" width="7.6640625" style="1" customWidth="1"/>
    <col min="1519" max="1519" width="10.5546875" style="1" customWidth="1"/>
    <col min="1520" max="1520" width="59" style="1" customWidth="1"/>
    <col min="1521" max="1522" width="0" style="1" hidden="1" customWidth="1"/>
    <col min="1523" max="1525" width="27.88671875" style="1" customWidth="1"/>
    <col min="1526" max="1528" width="6.109375" style="1" customWidth="1"/>
    <col min="1529" max="1529" width="8.88671875" style="1"/>
    <col min="1530" max="1530" width="33.33203125" style="1" customWidth="1"/>
    <col min="1531" max="1531" width="23.6640625" style="1" bestFit="1" customWidth="1"/>
    <col min="1532" max="1532" width="26.44140625" style="1" bestFit="1" customWidth="1"/>
    <col min="1533" max="1533" width="24.6640625" style="1" bestFit="1" customWidth="1"/>
    <col min="1534" max="1534" width="20.6640625" style="1" bestFit="1" customWidth="1"/>
    <col min="1535" max="1772" width="8.88671875" style="1"/>
    <col min="1773" max="1773" width="10.44140625" style="1" customWidth="1"/>
    <col min="1774" max="1774" width="7.6640625" style="1" customWidth="1"/>
    <col min="1775" max="1775" width="10.5546875" style="1" customWidth="1"/>
    <col min="1776" max="1776" width="59" style="1" customWidth="1"/>
    <col min="1777" max="1778" width="0" style="1" hidden="1" customWidth="1"/>
    <col min="1779" max="1781" width="27.88671875" style="1" customWidth="1"/>
    <col min="1782" max="1784" width="6.109375" style="1" customWidth="1"/>
    <col min="1785" max="1785" width="8.88671875" style="1"/>
    <col min="1786" max="1786" width="33.33203125" style="1" customWidth="1"/>
    <col min="1787" max="1787" width="23.6640625" style="1" bestFit="1" customWidth="1"/>
    <col min="1788" max="1788" width="26.44140625" style="1" bestFit="1" customWidth="1"/>
    <col min="1789" max="1789" width="24.6640625" style="1" bestFit="1" customWidth="1"/>
    <col min="1790" max="1790" width="20.6640625" style="1" bestFit="1" customWidth="1"/>
    <col min="1791" max="2028" width="8.88671875" style="1"/>
    <col min="2029" max="2029" width="10.44140625" style="1" customWidth="1"/>
    <col min="2030" max="2030" width="7.6640625" style="1" customWidth="1"/>
    <col min="2031" max="2031" width="10.5546875" style="1" customWidth="1"/>
    <col min="2032" max="2032" width="59" style="1" customWidth="1"/>
    <col min="2033" max="2034" width="0" style="1" hidden="1" customWidth="1"/>
    <col min="2035" max="2037" width="27.88671875" style="1" customWidth="1"/>
    <col min="2038" max="2040" width="6.109375" style="1" customWidth="1"/>
    <col min="2041" max="2041" width="8.88671875" style="1"/>
    <col min="2042" max="2042" width="33.33203125" style="1" customWidth="1"/>
    <col min="2043" max="2043" width="23.6640625" style="1" bestFit="1" customWidth="1"/>
    <col min="2044" max="2044" width="26.44140625" style="1" bestFit="1" customWidth="1"/>
    <col min="2045" max="2045" width="24.6640625" style="1" bestFit="1" customWidth="1"/>
    <col min="2046" max="2046" width="20.6640625" style="1" bestFit="1" customWidth="1"/>
    <col min="2047" max="2284" width="8.88671875" style="1"/>
    <col min="2285" max="2285" width="10.44140625" style="1" customWidth="1"/>
    <col min="2286" max="2286" width="7.6640625" style="1" customWidth="1"/>
    <col min="2287" max="2287" width="10.5546875" style="1" customWidth="1"/>
    <col min="2288" max="2288" width="59" style="1" customWidth="1"/>
    <col min="2289" max="2290" width="0" style="1" hidden="1" customWidth="1"/>
    <col min="2291" max="2293" width="27.88671875" style="1" customWidth="1"/>
    <col min="2294" max="2296" width="6.109375" style="1" customWidth="1"/>
    <col min="2297" max="2297" width="8.88671875" style="1"/>
    <col min="2298" max="2298" width="33.33203125" style="1" customWidth="1"/>
    <col min="2299" max="2299" width="23.6640625" style="1" bestFit="1" customWidth="1"/>
    <col min="2300" max="2300" width="26.44140625" style="1" bestFit="1" customWidth="1"/>
    <col min="2301" max="2301" width="24.6640625" style="1" bestFit="1" customWidth="1"/>
    <col min="2302" max="2302" width="20.6640625" style="1" bestFit="1" customWidth="1"/>
    <col min="2303" max="2540" width="8.88671875" style="1"/>
    <col min="2541" max="2541" width="10.44140625" style="1" customWidth="1"/>
    <col min="2542" max="2542" width="7.6640625" style="1" customWidth="1"/>
    <col min="2543" max="2543" width="10.5546875" style="1" customWidth="1"/>
    <col min="2544" max="2544" width="59" style="1" customWidth="1"/>
    <col min="2545" max="2546" width="0" style="1" hidden="1" customWidth="1"/>
    <col min="2547" max="2549" width="27.88671875" style="1" customWidth="1"/>
    <col min="2550" max="2552" width="6.109375" style="1" customWidth="1"/>
    <col min="2553" max="2553" width="8.88671875" style="1"/>
    <col min="2554" max="2554" width="33.33203125" style="1" customWidth="1"/>
    <col min="2555" max="2555" width="23.6640625" style="1" bestFit="1" customWidth="1"/>
    <col min="2556" max="2556" width="26.44140625" style="1" bestFit="1" customWidth="1"/>
    <col min="2557" max="2557" width="24.6640625" style="1" bestFit="1" customWidth="1"/>
    <col min="2558" max="2558" width="20.6640625" style="1" bestFit="1" customWidth="1"/>
    <col min="2559" max="2796" width="8.88671875" style="1"/>
    <col min="2797" max="2797" width="10.44140625" style="1" customWidth="1"/>
    <col min="2798" max="2798" width="7.6640625" style="1" customWidth="1"/>
    <col min="2799" max="2799" width="10.5546875" style="1" customWidth="1"/>
    <col min="2800" max="2800" width="59" style="1" customWidth="1"/>
    <col min="2801" max="2802" width="0" style="1" hidden="1" customWidth="1"/>
    <col min="2803" max="2805" width="27.88671875" style="1" customWidth="1"/>
    <col min="2806" max="2808" width="6.109375" style="1" customWidth="1"/>
    <col min="2809" max="2809" width="8.88671875" style="1"/>
    <col min="2810" max="2810" width="33.33203125" style="1" customWidth="1"/>
    <col min="2811" max="2811" width="23.6640625" style="1" bestFit="1" customWidth="1"/>
    <col min="2812" max="2812" width="26.44140625" style="1" bestFit="1" customWidth="1"/>
    <col min="2813" max="2813" width="24.6640625" style="1" bestFit="1" customWidth="1"/>
    <col min="2814" max="2814" width="20.6640625" style="1" bestFit="1" customWidth="1"/>
    <col min="2815" max="3052" width="8.88671875" style="1"/>
    <col min="3053" max="3053" width="10.44140625" style="1" customWidth="1"/>
    <col min="3054" max="3054" width="7.6640625" style="1" customWidth="1"/>
    <col min="3055" max="3055" width="10.5546875" style="1" customWidth="1"/>
    <col min="3056" max="3056" width="59" style="1" customWidth="1"/>
    <col min="3057" max="3058" width="0" style="1" hidden="1" customWidth="1"/>
    <col min="3059" max="3061" width="27.88671875" style="1" customWidth="1"/>
    <col min="3062" max="3064" width="6.109375" style="1" customWidth="1"/>
    <col min="3065" max="3065" width="8.88671875" style="1"/>
    <col min="3066" max="3066" width="33.33203125" style="1" customWidth="1"/>
    <col min="3067" max="3067" width="23.6640625" style="1" bestFit="1" customWidth="1"/>
    <col min="3068" max="3068" width="26.44140625" style="1" bestFit="1" customWidth="1"/>
    <col min="3069" max="3069" width="24.6640625" style="1" bestFit="1" customWidth="1"/>
    <col min="3070" max="3070" width="20.6640625" style="1" bestFit="1" customWidth="1"/>
    <col min="3071" max="3308" width="8.88671875" style="1"/>
    <col min="3309" max="3309" width="10.44140625" style="1" customWidth="1"/>
    <col min="3310" max="3310" width="7.6640625" style="1" customWidth="1"/>
    <col min="3311" max="3311" width="10.5546875" style="1" customWidth="1"/>
    <col min="3312" max="3312" width="59" style="1" customWidth="1"/>
    <col min="3313" max="3314" width="0" style="1" hidden="1" customWidth="1"/>
    <col min="3315" max="3317" width="27.88671875" style="1" customWidth="1"/>
    <col min="3318" max="3320" width="6.109375" style="1" customWidth="1"/>
    <col min="3321" max="3321" width="8.88671875" style="1"/>
    <col min="3322" max="3322" width="33.33203125" style="1" customWidth="1"/>
    <col min="3323" max="3323" width="23.6640625" style="1" bestFit="1" customWidth="1"/>
    <col min="3324" max="3324" width="26.44140625" style="1" bestFit="1" customWidth="1"/>
    <col min="3325" max="3325" width="24.6640625" style="1" bestFit="1" customWidth="1"/>
    <col min="3326" max="3326" width="20.6640625" style="1" bestFit="1" customWidth="1"/>
    <col min="3327" max="3564" width="8.88671875" style="1"/>
    <col min="3565" max="3565" width="10.44140625" style="1" customWidth="1"/>
    <col min="3566" max="3566" width="7.6640625" style="1" customWidth="1"/>
    <col min="3567" max="3567" width="10.5546875" style="1" customWidth="1"/>
    <col min="3568" max="3568" width="59" style="1" customWidth="1"/>
    <col min="3569" max="3570" width="0" style="1" hidden="1" customWidth="1"/>
    <col min="3571" max="3573" width="27.88671875" style="1" customWidth="1"/>
    <col min="3574" max="3576" width="6.109375" style="1" customWidth="1"/>
    <col min="3577" max="3577" width="8.88671875" style="1"/>
    <col min="3578" max="3578" width="33.33203125" style="1" customWidth="1"/>
    <col min="3579" max="3579" width="23.6640625" style="1" bestFit="1" customWidth="1"/>
    <col min="3580" max="3580" width="26.44140625" style="1" bestFit="1" customWidth="1"/>
    <col min="3581" max="3581" width="24.6640625" style="1" bestFit="1" customWidth="1"/>
    <col min="3582" max="3582" width="20.6640625" style="1" bestFit="1" customWidth="1"/>
    <col min="3583" max="3820" width="8.88671875" style="1"/>
    <col min="3821" max="3821" width="10.44140625" style="1" customWidth="1"/>
    <col min="3822" max="3822" width="7.6640625" style="1" customWidth="1"/>
    <col min="3823" max="3823" width="10.5546875" style="1" customWidth="1"/>
    <col min="3824" max="3824" width="59" style="1" customWidth="1"/>
    <col min="3825" max="3826" width="0" style="1" hidden="1" customWidth="1"/>
    <col min="3827" max="3829" width="27.88671875" style="1" customWidth="1"/>
    <col min="3830" max="3832" width="6.109375" style="1" customWidth="1"/>
    <col min="3833" max="3833" width="8.88671875" style="1"/>
    <col min="3834" max="3834" width="33.33203125" style="1" customWidth="1"/>
    <col min="3835" max="3835" width="23.6640625" style="1" bestFit="1" customWidth="1"/>
    <col min="3836" max="3836" width="26.44140625" style="1" bestFit="1" customWidth="1"/>
    <col min="3837" max="3837" width="24.6640625" style="1" bestFit="1" customWidth="1"/>
    <col min="3838" max="3838" width="20.6640625" style="1" bestFit="1" customWidth="1"/>
    <col min="3839" max="4076" width="8.88671875" style="1"/>
    <col min="4077" max="4077" width="10.44140625" style="1" customWidth="1"/>
    <col min="4078" max="4078" width="7.6640625" style="1" customWidth="1"/>
    <col min="4079" max="4079" width="10.5546875" style="1" customWidth="1"/>
    <col min="4080" max="4080" width="59" style="1" customWidth="1"/>
    <col min="4081" max="4082" width="0" style="1" hidden="1" customWidth="1"/>
    <col min="4083" max="4085" width="27.88671875" style="1" customWidth="1"/>
    <col min="4086" max="4088" width="6.109375" style="1" customWidth="1"/>
    <col min="4089" max="4089" width="8.88671875" style="1"/>
    <col min="4090" max="4090" width="33.33203125" style="1" customWidth="1"/>
    <col min="4091" max="4091" width="23.6640625" style="1" bestFit="1" customWidth="1"/>
    <col min="4092" max="4092" width="26.44140625" style="1" bestFit="1" customWidth="1"/>
    <col min="4093" max="4093" width="24.6640625" style="1" bestFit="1" customWidth="1"/>
    <col min="4094" max="4094" width="20.6640625" style="1" bestFit="1" customWidth="1"/>
    <col min="4095" max="4332" width="8.88671875" style="1"/>
    <col min="4333" max="4333" width="10.44140625" style="1" customWidth="1"/>
    <col min="4334" max="4334" width="7.6640625" style="1" customWidth="1"/>
    <col min="4335" max="4335" width="10.5546875" style="1" customWidth="1"/>
    <col min="4336" max="4336" width="59" style="1" customWidth="1"/>
    <col min="4337" max="4338" width="0" style="1" hidden="1" customWidth="1"/>
    <col min="4339" max="4341" width="27.88671875" style="1" customWidth="1"/>
    <col min="4342" max="4344" width="6.109375" style="1" customWidth="1"/>
    <col min="4345" max="4345" width="8.88671875" style="1"/>
    <col min="4346" max="4346" width="33.33203125" style="1" customWidth="1"/>
    <col min="4347" max="4347" width="23.6640625" style="1" bestFit="1" customWidth="1"/>
    <col min="4348" max="4348" width="26.44140625" style="1" bestFit="1" customWidth="1"/>
    <col min="4349" max="4349" width="24.6640625" style="1" bestFit="1" customWidth="1"/>
    <col min="4350" max="4350" width="20.6640625" style="1" bestFit="1" customWidth="1"/>
    <col min="4351" max="4588" width="8.88671875" style="1"/>
    <col min="4589" max="4589" width="10.44140625" style="1" customWidth="1"/>
    <col min="4590" max="4590" width="7.6640625" style="1" customWidth="1"/>
    <col min="4591" max="4591" width="10.5546875" style="1" customWidth="1"/>
    <col min="4592" max="4592" width="59" style="1" customWidth="1"/>
    <col min="4593" max="4594" width="0" style="1" hidden="1" customWidth="1"/>
    <col min="4595" max="4597" width="27.88671875" style="1" customWidth="1"/>
    <col min="4598" max="4600" width="6.109375" style="1" customWidth="1"/>
    <col min="4601" max="4601" width="8.88671875" style="1"/>
    <col min="4602" max="4602" width="33.33203125" style="1" customWidth="1"/>
    <col min="4603" max="4603" width="23.6640625" style="1" bestFit="1" customWidth="1"/>
    <col min="4604" max="4604" width="26.44140625" style="1" bestFit="1" customWidth="1"/>
    <col min="4605" max="4605" width="24.6640625" style="1" bestFit="1" customWidth="1"/>
    <col min="4606" max="4606" width="20.6640625" style="1" bestFit="1" customWidth="1"/>
    <col min="4607" max="4844" width="8.88671875" style="1"/>
    <col min="4845" max="4845" width="10.44140625" style="1" customWidth="1"/>
    <col min="4846" max="4846" width="7.6640625" style="1" customWidth="1"/>
    <col min="4847" max="4847" width="10.5546875" style="1" customWidth="1"/>
    <col min="4848" max="4848" width="59" style="1" customWidth="1"/>
    <col min="4849" max="4850" width="0" style="1" hidden="1" customWidth="1"/>
    <col min="4851" max="4853" width="27.88671875" style="1" customWidth="1"/>
    <col min="4854" max="4856" width="6.109375" style="1" customWidth="1"/>
    <col min="4857" max="4857" width="8.88671875" style="1"/>
    <col min="4858" max="4858" width="33.33203125" style="1" customWidth="1"/>
    <col min="4859" max="4859" width="23.6640625" style="1" bestFit="1" customWidth="1"/>
    <col min="4860" max="4860" width="26.44140625" style="1" bestFit="1" customWidth="1"/>
    <col min="4861" max="4861" width="24.6640625" style="1" bestFit="1" customWidth="1"/>
    <col min="4862" max="4862" width="20.6640625" style="1" bestFit="1" customWidth="1"/>
    <col min="4863" max="5100" width="8.88671875" style="1"/>
    <col min="5101" max="5101" width="10.44140625" style="1" customWidth="1"/>
    <col min="5102" max="5102" width="7.6640625" style="1" customWidth="1"/>
    <col min="5103" max="5103" width="10.5546875" style="1" customWidth="1"/>
    <col min="5104" max="5104" width="59" style="1" customWidth="1"/>
    <col min="5105" max="5106" width="0" style="1" hidden="1" customWidth="1"/>
    <col min="5107" max="5109" width="27.88671875" style="1" customWidth="1"/>
    <col min="5110" max="5112" width="6.109375" style="1" customWidth="1"/>
    <col min="5113" max="5113" width="8.88671875" style="1"/>
    <col min="5114" max="5114" width="33.33203125" style="1" customWidth="1"/>
    <col min="5115" max="5115" width="23.6640625" style="1" bestFit="1" customWidth="1"/>
    <col min="5116" max="5116" width="26.44140625" style="1" bestFit="1" customWidth="1"/>
    <col min="5117" max="5117" width="24.6640625" style="1" bestFit="1" customWidth="1"/>
    <col min="5118" max="5118" width="20.6640625" style="1" bestFit="1" customWidth="1"/>
    <col min="5119" max="5356" width="8.88671875" style="1"/>
    <col min="5357" max="5357" width="10.44140625" style="1" customWidth="1"/>
    <col min="5358" max="5358" width="7.6640625" style="1" customWidth="1"/>
    <col min="5359" max="5359" width="10.5546875" style="1" customWidth="1"/>
    <col min="5360" max="5360" width="59" style="1" customWidth="1"/>
    <col min="5361" max="5362" width="0" style="1" hidden="1" customWidth="1"/>
    <col min="5363" max="5365" width="27.88671875" style="1" customWidth="1"/>
    <col min="5366" max="5368" width="6.109375" style="1" customWidth="1"/>
    <col min="5369" max="5369" width="8.88671875" style="1"/>
    <col min="5370" max="5370" width="33.33203125" style="1" customWidth="1"/>
    <col min="5371" max="5371" width="23.6640625" style="1" bestFit="1" customWidth="1"/>
    <col min="5372" max="5372" width="26.44140625" style="1" bestFit="1" customWidth="1"/>
    <col min="5373" max="5373" width="24.6640625" style="1" bestFit="1" customWidth="1"/>
    <col min="5374" max="5374" width="20.6640625" style="1" bestFit="1" customWidth="1"/>
    <col min="5375" max="5612" width="8.88671875" style="1"/>
    <col min="5613" max="5613" width="10.44140625" style="1" customWidth="1"/>
    <col min="5614" max="5614" width="7.6640625" style="1" customWidth="1"/>
    <col min="5615" max="5615" width="10.5546875" style="1" customWidth="1"/>
    <col min="5616" max="5616" width="59" style="1" customWidth="1"/>
    <col min="5617" max="5618" width="0" style="1" hidden="1" customWidth="1"/>
    <col min="5619" max="5621" width="27.88671875" style="1" customWidth="1"/>
    <col min="5622" max="5624" width="6.109375" style="1" customWidth="1"/>
    <col min="5625" max="5625" width="8.88671875" style="1"/>
    <col min="5626" max="5626" width="33.33203125" style="1" customWidth="1"/>
    <col min="5627" max="5627" width="23.6640625" style="1" bestFit="1" customWidth="1"/>
    <col min="5628" max="5628" width="26.44140625" style="1" bestFit="1" customWidth="1"/>
    <col min="5629" max="5629" width="24.6640625" style="1" bestFit="1" customWidth="1"/>
    <col min="5630" max="5630" width="20.6640625" style="1" bestFit="1" customWidth="1"/>
    <col min="5631" max="5868" width="8.88671875" style="1"/>
    <col min="5869" max="5869" width="10.44140625" style="1" customWidth="1"/>
    <col min="5870" max="5870" width="7.6640625" style="1" customWidth="1"/>
    <col min="5871" max="5871" width="10.5546875" style="1" customWidth="1"/>
    <col min="5872" max="5872" width="59" style="1" customWidth="1"/>
    <col min="5873" max="5874" width="0" style="1" hidden="1" customWidth="1"/>
    <col min="5875" max="5877" width="27.88671875" style="1" customWidth="1"/>
    <col min="5878" max="5880" width="6.109375" style="1" customWidth="1"/>
    <col min="5881" max="5881" width="8.88671875" style="1"/>
    <col min="5882" max="5882" width="33.33203125" style="1" customWidth="1"/>
    <col min="5883" max="5883" width="23.6640625" style="1" bestFit="1" customWidth="1"/>
    <col min="5884" max="5884" width="26.44140625" style="1" bestFit="1" customWidth="1"/>
    <col min="5885" max="5885" width="24.6640625" style="1" bestFit="1" customWidth="1"/>
    <col min="5886" max="5886" width="20.6640625" style="1" bestFit="1" customWidth="1"/>
    <col min="5887" max="6124" width="8.88671875" style="1"/>
    <col min="6125" max="6125" width="10.44140625" style="1" customWidth="1"/>
    <col min="6126" max="6126" width="7.6640625" style="1" customWidth="1"/>
    <col min="6127" max="6127" width="10.5546875" style="1" customWidth="1"/>
    <col min="6128" max="6128" width="59" style="1" customWidth="1"/>
    <col min="6129" max="6130" width="0" style="1" hidden="1" customWidth="1"/>
    <col min="6131" max="6133" width="27.88671875" style="1" customWidth="1"/>
    <col min="6134" max="6136" width="6.109375" style="1" customWidth="1"/>
    <col min="6137" max="6137" width="8.88671875" style="1"/>
    <col min="6138" max="6138" width="33.33203125" style="1" customWidth="1"/>
    <col min="6139" max="6139" width="23.6640625" style="1" bestFit="1" customWidth="1"/>
    <col min="6140" max="6140" width="26.44140625" style="1" bestFit="1" customWidth="1"/>
    <col min="6141" max="6141" width="24.6640625" style="1" bestFit="1" customWidth="1"/>
    <col min="6142" max="6142" width="20.6640625" style="1" bestFit="1" customWidth="1"/>
    <col min="6143" max="6380" width="8.88671875" style="1"/>
    <col min="6381" max="6381" width="10.44140625" style="1" customWidth="1"/>
    <col min="6382" max="6382" width="7.6640625" style="1" customWidth="1"/>
    <col min="6383" max="6383" width="10.5546875" style="1" customWidth="1"/>
    <col min="6384" max="6384" width="59" style="1" customWidth="1"/>
    <col min="6385" max="6386" width="0" style="1" hidden="1" customWidth="1"/>
    <col min="6387" max="6389" width="27.88671875" style="1" customWidth="1"/>
    <col min="6390" max="6392" width="6.109375" style="1" customWidth="1"/>
    <col min="6393" max="6393" width="8.88671875" style="1"/>
    <col min="6394" max="6394" width="33.33203125" style="1" customWidth="1"/>
    <col min="6395" max="6395" width="23.6640625" style="1" bestFit="1" customWidth="1"/>
    <col min="6396" max="6396" width="26.44140625" style="1" bestFit="1" customWidth="1"/>
    <col min="6397" max="6397" width="24.6640625" style="1" bestFit="1" customWidth="1"/>
    <col min="6398" max="6398" width="20.6640625" style="1" bestFit="1" customWidth="1"/>
    <col min="6399" max="6636" width="8.88671875" style="1"/>
    <col min="6637" max="6637" width="10.44140625" style="1" customWidth="1"/>
    <col min="6638" max="6638" width="7.6640625" style="1" customWidth="1"/>
    <col min="6639" max="6639" width="10.5546875" style="1" customWidth="1"/>
    <col min="6640" max="6640" width="59" style="1" customWidth="1"/>
    <col min="6641" max="6642" width="0" style="1" hidden="1" customWidth="1"/>
    <col min="6643" max="6645" width="27.88671875" style="1" customWidth="1"/>
    <col min="6646" max="6648" width="6.109375" style="1" customWidth="1"/>
    <col min="6649" max="6649" width="8.88671875" style="1"/>
    <col min="6650" max="6650" width="33.33203125" style="1" customWidth="1"/>
    <col min="6651" max="6651" width="23.6640625" style="1" bestFit="1" customWidth="1"/>
    <col min="6652" max="6652" width="26.44140625" style="1" bestFit="1" customWidth="1"/>
    <col min="6653" max="6653" width="24.6640625" style="1" bestFit="1" customWidth="1"/>
    <col min="6654" max="6654" width="20.6640625" style="1" bestFit="1" customWidth="1"/>
    <col min="6655" max="6892" width="8.88671875" style="1"/>
    <col min="6893" max="6893" width="10.44140625" style="1" customWidth="1"/>
    <col min="6894" max="6894" width="7.6640625" style="1" customWidth="1"/>
    <col min="6895" max="6895" width="10.5546875" style="1" customWidth="1"/>
    <col min="6896" max="6896" width="59" style="1" customWidth="1"/>
    <col min="6897" max="6898" width="0" style="1" hidden="1" customWidth="1"/>
    <col min="6899" max="6901" width="27.88671875" style="1" customWidth="1"/>
    <col min="6902" max="6904" width="6.109375" style="1" customWidth="1"/>
    <col min="6905" max="6905" width="8.88671875" style="1"/>
    <col min="6906" max="6906" width="33.33203125" style="1" customWidth="1"/>
    <col min="6907" max="6907" width="23.6640625" style="1" bestFit="1" customWidth="1"/>
    <col min="6908" max="6908" width="26.44140625" style="1" bestFit="1" customWidth="1"/>
    <col min="6909" max="6909" width="24.6640625" style="1" bestFit="1" customWidth="1"/>
    <col min="6910" max="6910" width="20.6640625" style="1" bestFit="1" customWidth="1"/>
    <col min="6911" max="7148" width="8.88671875" style="1"/>
    <col min="7149" max="7149" width="10.44140625" style="1" customWidth="1"/>
    <col min="7150" max="7150" width="7.6640625" style="1" customWidth="1"/>
    <col min="7151" max="7151" width="10.5546875" style="1" customWidth="1"/>
    <col min="7152" max="7152" width="59" style="1" customWidth="1"/>
    <col min="7153" max="7154" width="0" style="1" hidden="1" customWidth="1"/>
    <col min="7155" max="7157" width="27.88671875" style="1" customWidth="1"/>
    <col min="7158" max="7160" width="6.109375" style="1" customWidth="1"/>
    <col min="7161" max="7161" width="8.88671875" style="1"/>
    <col min="7162" max="7162" width="33.33203125" style="1" customWidth="1"/>
    <col min="7163" max="7163" width="23.6640625" style="1" bestFit="1" customWidth="1"/>
    <col min="7164" max="7164" width="26.44140625" style="1" bestFit="1" customWidth="1"/>
    <col min="7165" max="7165" width="24.6640625" style="1" bestFit="1" customWidth="1"/>
    <col min="7166" max="7166" width="20.6640625" style="1" bestFit="1" customWidth="1"/>
    <col min="7167" max="7404" width="8.88671875" style="1"/>
    <col min="7405" max="7405" width="10.44140625" style="1" customWidth="1"/>
    <col min="7406" max="7406" width="7.6640625" style="1" customWidth="1"/>
    <col min="7407" max="7407" width="10.5546875" style="1" customWidth="1"/>
    <col min="7408" max="7408" width="59" style="1" customWidth="1"/>
    <col min="7409" max="7410" width="0" style="1" hidden="1" customWidth="1"/>
    <col min="7411" max="7413" width="27.88671875" style="1" customWidth="1"/>
    <col min="7414" max="7416" width="6.109375" style="1" customWidth="1"/>
    <col min="7417" max="7417" width="8.88671875" style="1"/>
    <col min="7418" max="7418" width="33.33203125" style="1" customWidth="1"/>
    <col min="7419" max="7419" width="23.6640625" style="1" bestFit="1" customWidth="1"/>
    <col min="7420" max="7420" width="26.44140625" style="1" bestFit="1" customWidth="1"/>
    <col min="7421" max="7421" width="24.6640625" style="1" bestFit="1" customWidth="1"/>
    <col min="7422" max="7422" width="20.6640625" style="1" bestFit="1" customWidth="1"/>
    <col min="7423" max="7660" width="8.88671875" style="1"/>
    <col min="7661" max="7661" width="10.44140625" style="1" customWidth="1"/>
    <col min="7662" max="7662" width="7.6640625" style="1" customWidth="1"/>
    <col min="7663" max="7663" width="10.5546875" style="1" customWidth="1"/>
    <col min="7664" max="7664" width="59" style="1" customWidth="1"/>
    <col min="7665" max="7666" width="0" style="1" hidden="1" customWidth="1"/>
    <col min="7667" max="7669" width="27.88671875" style="1" customWidth="1"/>
    <col min="7670" max="7672" width="6.109375" style="1" customWidth="1"/>
    <col min="7673" max="7673" width="8.88671875" style="1"/>
    <col min="7674" max="7674" width="33.33203125" style="1" customWidth="1"/>
    <col min="7675" max="7675" width="23.6640625" style="1" bestFit="1" customWidth="1"/>
    <col min="7676" max="7676" width="26.44140625" style="1" bestFit="1" customWidth="1"/>
    <col min="7677" max="7677" width="24.6640625" style="1" bestFit="1" customWidth="1"/>
    <col min="7678" max="7678" width="20.6640625" style="1" bestFit="1" customWidth="1"/>
    <col min="7679" max="7916" width="8.88671875" style="1"/>
    <col min="7917" max="7917" width="10.44140625" style="1" customWidth="1"/>
    <col min="7918" max="7918" width="7.6640625" style="1" customWidth="1"/>
    <col min="7919" max="7919" width="10.5546875" style="1" customWidth="1"/>
    <col min="7920" max="7920" width="59" style="1" customWidth="1"/>
    <col min="7921" max="7922" width="0" style="1" hidden="1" customWidth="1"/>
    <col min="7923" max="7925" width="27.88671875" style="1" customWidth="1"/>
    <col min="7926" max="7928" width="6.109375" style="1" customWidth="1"/>
    <col min="7929" max="7929" width="8.88671875" style="1"/>
    <col min="7930" max="7930" width="33.33203125" style="1" customWidth="1"/>
    <col min="7931" max="7931" width="23.6640625" style="1" bestFit="1" customWidth="1"/>
    <col min="7932" max="7932" width="26.44140625" style="1" bestFit="1" customWidth="1"/>
    <col min="7933" max="7933" width="24.6640625" style="1" bestFit="1" customWidth="1"/>
    <col min="7934" max="7934" width="20.6640625" style="1" bestFit="1" customWidth="1"/>
    <col min="7935" max="8172" width="8.88671875" style="1"/>
    <col min="8173" max="8173" width="10.44140625" style="1" customWidth="1"/>
    <col min="8174" max="8174" width="7.6640625" style="1" customWidth="1"/>
    <col min="8175" max="8175" width="10.5546875" style="1" customWidth="1"/>
    <col min="8176" max="8176" width="59" style="1" customWidth="1"/>
    <col min="8177" max="8178" width="0" style="1" hidden="1" customWidth="1"/>
    <col min="8179" max="8181" width="27.88671875" style="1" customWidth="1"/>
    <col min="8182" max="8184" width="6.109375" style="1" customWidth="1"/>
    <col min="8185" max="8185" width="8.88671875" style="1"/>
    <col min="8186" max="8186" width="33.33203125" style="1" customWidth="1"/>
    <col min="8187" max="8187" width="23.6640625" style="1" bestFit="1" customWidth="1"/>
    <col min="8188" max="8188" width="26.44140625" style="1" bestFit="1" customWidth="1"/>
    <col min="8189" max="8189" width="24.6640625" style="1" bestFit="1" customWidth="1"/>
    <col min="8190" max="8190" width="20.6640625" style="1" bestFit="1" customWidth="1"/>
    <col min="8191" max="8428" width="8.88671875" style="1"/>
    <col min="8429" max="8429" width="10.44140625" style="1" customWidth="1"/>
    <col min="8430" max="8430" width="7.6640625" style="1" customWidth="1"/>
    <col min="8431" max="8431" width="10.5546875" style="1" customWidth="1"/>
    <col min="8432" max="8432" width="59" style="1" customWidth="1"/>
    <col min="8433" max="8434" width="0" style="1" hidden="1" customWidth="1"/>
    <col min="8435" max="8437" width="27.88671875" style="1" customWidth="1"/>
    <col min="8438" max="8440" width="6.109375" style="1" customWidth="1"/>
    <col min="8441" max="8441" width="8.88671875" style="1"/>
    <col min="8442" max="8442" width="33.33203125" style="1" customWidth="1"/>
    <col min="8443" max="8443" width="23.6640625" style="1" bestFit="1" customWidth="1"/>
    <col min="8444" max="8444" width="26.44140625" style="1" bestFit="1" customWidth="1"/>
    <col min="8445" max="8445" width="24.6640625" style="1" bestFit="1" customWidth="1"/>
    <col min="8446" max="8446" width="20.6640625" style="1" bestFit="1" customWidth="1"/>
    <col min="8447" max="8684" width="8.88671875" style="1"/>
    <col min="8685" max="8685" width="10.44140625" style="1" customWidth="1"/>
    <col min="8686" max="8686" width="7.6640625" style="1" customWidth="1"/>
    <col min="8687" max="8687" width="10.5546875" style="1" customWidth="1"/>
    <col min="8688" max="8688" width="59" style="1" customWidth="1"/>
    <col min="8689" max="8690" width="0" style="1" hidden="1" customWidth="1"/>
    <col min="8691" max="8693" width="27.88671875" style="1" customWidth="1"/>
    <col min="8694" max="8696" width="6.109375" style="1" customWidth="1"/>
    <col min="8697" max="8697" width="8.88671875" style="1"/>
    <col min="8698" max="8698" width="33.33203125" style="1" customWidth="1"/>
    <col min="8699" max="8699" width="23.6640625" style="1" bestFit="1" customWidth="1"/>
    <col min="8700" max="8700" width="26.44140625" style="1" bestFit="1" customWidth="1"/>
    <col min="8701" max="8701" width="24.6640625" style="1" bestFit="1" customWidth="1"/>
    <col min="8702" max="8702" width="20.6640625" style="1" bestFit="1" customWidth="1"/>
    <col min="8703" max="8940" width="8.88671875" style="1"/>
    <col min="8941" max="8941" width="10.44140625" style="1" customWidth="1"/>
    <col min="8942" max="8942" width="7.6640625" style="1" customWidth="1"/>
    <col min="8943" max="8943" width="10.5546875" style="1" customWidth="1"/>
    <col min="8944" max="8944" width="59" style="1" customWidth="1"/>
    <col min="8945" max="8946" width="0" style="1" hidden="1" customWidth="1"/>
    <col min="8947" max="8949" width="27.88671875" style="1" customWidth="1"/>
    <col min="8950" max="8952" width="6.109375" style="1" customWidth="1"/>
    <col min="8953" max="8953" width="8.88671875" style="1"/>
    <col min="8954" max="8954" width="33.33203125" style="1" customWidth="1"/>
    <col min="8955" max="8955" width="23.6640625" style="1" bestFit="1" customWidth="1"/>
    <col min="8956" max="8956" width="26.44140625" style="1" bestFit="1" customWidth="1"/>
    <col min="8957" max="8957" width="24.6640625" style="1" bestFit="1" customWidth="1"/>
    <col min="8958" max="8958" width="20.6640625" style="1" bestFit="1" customWidth="1"/>
    <col min="8959" max="9196" width="8.88671875" style="1"/>
    <col min="9197" max="9197" width="10.44140625" style="1" customWidth="1"/>
    <col min="9198" max="9198" width="7.6640625" style="1" customWidth="1"/>
    <col min="9199" max="9199" width="10.5546875" style="1" customWidth="1"/>
    <col min="9200" max="9200" width="59" style="1" customWidth="1"/>
    <col min="9201" max="9202" width="0" style="1" hidden="1" customWidth="1"/>
    <col min="9203" max="9205" width="27.88671875" style="1" customWidth="1"/>
    <col min="9206" max="9208" width="6.109375" style="1" customWidth="1"/>
    <col min="9209" max="9209" width="8.88671875" style="1"/>
    <col min="9210" max="9210" width="33.33203125" style="1" customWidth="1"/>
    <col min="9211" max="9211" width="23.6640625" style="1" bestFit="1" customWidth="1"/>
    <col min="9212" max="9212" width="26.44140625" style="1" bestFit="1" customWidth="1"/>
    <col min="9213" max="9213" width="24.6640625" style="1" bestFit="1" customWidth="1"/>
    <col min="9214" max="9214" width="20.6640625" style="1" bestFit="1" customWidth="1"/>
    <col min="9215" max="9452" width="8.88671875" style="1"/>
    <col min="9453" max="9453" width="10.44140625" style="1" customWidth="1"/>
    <col min="9454" max="9454" width="7.6640625" style="1" customWidth="1"/>
    <col min="9455" max="9455" width="10.5546875" style="1" customWidth="1"/>
    <col min="9456" max="9456" width="59" style="1" customWidth="1"/>
    <col min="9457" max="9458" width="0" style="1" hidden="1" customWidth="1"/>
    <col min="9459" max="9461" width="27.88671875" style="1" customWidth="1"/>
    <col min="9462" max="9464" width="6.109375" style="1" customWidth="1"/>
    <col min="9465" max="9465" width="8.88671875" style="1"/>
    <col min="9466" max="9466" width="33.33203125" style="1" customWidth="1"/>
    <col min="9467" max="9467" width="23.6640625" style="1" bestFit="1" customWidth="1"/>
    <col min="9468" max="9468" width="26.44140625" style="1" bestFit="1" customWidth="1"/>
    <col min="9469" max="9469" width="24.6640625" style="1" bestFit="1" customWidth="1"/>
    <col min="9470" max="9470" width="20.6640625" style="1" bestFit="1" customWidth="1"/>
    <col min="9471" max="9708" width="8.88671875" style="1"/>
    <col min="9709" max="9709" width="10.44140625" style="1" customWidth="1"/>
    <col min="9710" max="9710" width="7.6640625" style="1" customWidth="1"/>
    <col min="9711" max="9711" width="10.5546875" style="1" customWidth="1"/>
    <col min="9712" max="9712" width="59" style="1" customWidth="1"/>
    <col min="9713" max="9714" width="0" style="1" hidden="1" customWidth="1"/>
    <col min="9715" max="9717" width="27.88671875" style="1" customWidth="1"/>
    <col min="9718" max="9720" width="6.109375" style="1" customWidth="1"/>
    <col min="9721" max="9721" width="8.88671875" style="1"/>
    <col min="9722" max="9722" width="33.33203125" style="1" customWidth="1"/>
    <col min="9723" max="9723" width="23.6640625" style="1" bestFit="1" customWidth="1"/>
    <col min="9724" max="9724" width="26.44140625" style="1" bestFit="1" customWidth="1"/>
    <col min="9725" max="9725" width="24.6640625" style="1" bestFit="1" customWidth="1"/>
    <col min="9726" max="9726" width="20.6640625" style="1" bestFit="1" customWidth="1"/>
    <col min="9727" max="9964" width="8.88671875" style="1"/>
    <col min="9965" max="9965" width="10.44140625" style="1" customWidth="1"/>
    <col min="9966" max="9966" width="7.6640625" style="1" customWidth="1"/>
    <col min="9967" max="9967" width="10.5546875" style="1" customWidth="1"/>
    <col min="9968" max="9968" width="59" style="1" customWidth="1"/>
    <col min="9969" max="9970" width="0" style="1" hidden="1" customWidth="1"/>
    <col min="9971" max="9973" width="27.88671875" style="1" customWidth="1"/>
    <col min="9974" max="9976" width="6.109375" style="1" customWidth="1"/>
    <col min="9977" max="9977" width="8.88671875" style="1"/>
    <col min="9978" max="9978" width="33.33203125" style="1" customWidth="1"/>
    <col min="9979" max="9979" width="23.6640625" style="1" bestFit="1" customWidth="1"/>
    <col min="9980" max="9980" width="26.44140625" style="1" bestFit="1" customWidth="1"/>
    <col min="9981" max="9981" width="24.6640625" style="1" bestFit="1" customWidth="1"/>
    <col min="9982" max="9982" width="20.6640625" style="1" bestFit="1" customWidth="1"/>
    <col min="9983" max="10220" width="8.88671875" style="1"/>
    <col min="10221" max="10221" width="10.44140625" style="1" customWidth="1"/>
    <col min="10222" max="10222" width="7.6640625" style="1" customWidth="1"/>
    <col min="10223" max="10223" width="10.5546875" style="1" customWidth="1"/>
    <col min="10224" max="10224" width="59" style="1" customWidth="1"/>
    <col min="10225" max="10226" width="0" style="1" hidden="1" customWidth="1"/>
    <col min="10227" max="10229" width="27.88671875" style="1" customWidth="1"/>
    <col min="10230" max="10232" width="6.109375" style="1" customWidth="1"/>
    <col min="10233" max="10233" width="8.88671875" style="1"/>
    <col min="10234" max="10234" width="33.33203125" style="1" customWidth="1"/>
    <col min="10235" max="10235" width="23.6640625" style="1" bestFit="1" customWidth="1"/>
    <col min="10236" max="10236" width="26.44140625" style="1" bestFit="1" customWidth="1"/>
    <col min="10237" max="10237" width="24.6640625" style="1" bestFit="1" customWidth="1"/>
    <col min="10238" max="10238" width="20.6640625" style="1" bestFit="1" customWidth="1"/>
    <col min="10239" max="10476" width="8.88671875" style="1"/>
    <col min="10477" max="10477" width="10.44140625" style="1" customWidth="1"/>
    <col min="10478" max="10478" width="7.6640625" style="1" customWidth="1"/>
    <col min="10479" max="10479" width="10.5546875" style="1" customWidth="1"/>
    <col min="10480" max="10480" width="59" style="1" customWidth="1"/>
    <col min="10481" max="10482" width="0" style="1" hidden="1" customWidth="1"/>
    <col min="10483" max="10485" width="27.88671875" style="1" customWidth="1"/>
    <col min="10486" max="10488" width="6.109375" style="1" customWidth="1"/>
    <col min="10489" max="10489" width="8.88671875" style="1"/>
    <col min="10490" max="10490" width="33.33203125" style="1" customWidth="1"/>
    <col min="10491" max="10491" width="23.6640625" style="1" bestFit="1" customWidth="1"/>
    <col min="10492" max="10492" width="26.44140625" style="1" bestFit="1" customWidth="1"/>
    <col min="10493" max="10493" width="24.6640625" style="1" bestFit="1" customWidth="1"/>
    <col min="10494" max="10494" width="20.6640625" style="1" bestFit="1" customWidth="1"/>
    <col min="10495" max="10732" width="8.88671875" style="1"/>
    <col min="10733" max="10733" width="10.44140625" style="1" customWidth="1"/>
    <col min="10734" max="10734" width="7.6640625" style="1" customWidth="1"/>
    <col min="10735" max="10735" width="10.5546875" style="1" customWidth="1"/>
    <col min="10736" max="10736" width="59" style="1" customWidth="1"/>
    <col min="10737" max="10738" width="0" style="1" hidden="1" customWidth="1"/>
    <col min="10739" max="10741" width="27.88671875" style="1" customWidth="1"/>
    <col min="10742" max="10744" width="6.109375" style="1" customWidth="1"/>
    <col min="10745" max="10745" width="8.88671875" style="1"/>
    <col min="10746" max="10746" width="33.33203125" style="1" customWidth="1"/>
    <col min="10747" max="10747" width="23.6640625" style="1" bestFit="1" customWidth="1"/>
    <col min="10748" max="10748" width="26.44140625" style="1" bestFit="1" customWidth="1"/>
    <col min="10749" max="10749" width="24.6640625" style="1" bestFit="1" customWidth="1"/>
    <col min="10750" max="10750" width="20.6640625" style="1" bestFit="1" customWidth="1"/>
    <col min="10751" max="10988" width="8.88671875" style="1"/>
    <col min="10989" max="10989" width="10.44140625" style="1" customWidth="1"/>
    <col min="10990" max="10990" width="7.6640625" style="1" customWidth="1"/>
    <col min="10991" max="10991" width="10.5546875" style="1" customWidth="1"/>
    <col min="10992" max="10992" width="59" style="1" customWidth="1"/>
    <col min="10993" max="10994" width="0" style="1" hidden="1" customWidth="1"/>
    <col min="10995" max="10997" width="27.88671875" style="1" customWidth="1"/>
    <col min="10998" max="11000" width="6.109375" style="1" customWidth="1"/>
    <col min="11001" max="11001" width="8.88671875" style="1"/>
    <col min="11002" max="11002" width="33.33203125" style="1" customWidth="1"/>
    <col min="11003" max="11003" width="23.6640625" style="1" bestFit="1" customWidth="1"/>
    <col min="11004" max="11004" width="26.44140625" style="1" bestFit="1" customWidth="1"/>
    <col min="11005" max="11005" width="24.6640625" style="1" bestFit="1" customWidth="1"/>
    <col min="11006" max="11006" width="20.6640625" style="1" bestFit="1" customWidth="1"/>
    <col min="11007" max="11244" width="8.88671875" style="1"/>
    <col min="11245" max="11245" width="10.44140625" style="1" customWidth="1"/>
    <col min="11246" max="11246" width="7.6640625" style="1" customWidth="1"/>
    <col min="11247" max="11247" width="10.5546875" style="1" customWidth="1"/>
    <col min="11248" max="11248" width="59" style="1" customWidth="1"/>
    <col min="11249" max="11250" width="0" style="1" hidden="1" customWidth="1"/>
    <col min="11251" max="11253" width="27.88671875" style="1" customWidth="1"/>
    <col min="11254" max="11256" width="6.109375" style="1" customWidth="1"/>
    <col min="11257" max="11257" width="8.88671875" style="1"/>
    <col min="11258" max="11258" width="33.33203125" style="1" customWidth="1"/>
    <col min="11259" max="11259" width="23.6640625" style="1" bestFit="1" customWidth="1"/>
    <col min="11260" max="11260" width="26.44140625" style="1" bestFit="1" customWidth="1"/>
    <col min="11261" max="11261" width="24.6640625" style="1" bestFit="1" customWidth="1"/>
    <col min="11262" max="11262" width="20.6640625" style="1" bestFit="1" customWidth="1"/>
    <col min="11263" max="11500" width="8.88671875" style="1"/>
    <col min="11501" max="11501" width="10.44140625" style="1" customWidth="1"/>
    <col min="11502" max="11502" width="7.6640625" style="1" customWidth="1"/>
    <col min="11503" max="11503" width="10.5546875" style="1" customWidth="1"/>
    <col min="11504" max="11504" width="59" style="1" customWidth="1"/>
    <col min="11505" max="11506" width="0" style="1" hidden="1" customWidth="1"/>
    <col min="11507" max="11509" width="27.88671875" style="1" customWidth="1"/>
    <col min="11510" max="11512" width="6.109375" style="1" customWidth="1"/>
    <col min="11513" max="11513" width="8.88671875" style="1"/>
    <col min="11514" max="11514" width="33.33203125" style="1" customWidth="1"/>
    <col min="11515" max="11515" width="23.6640625" style="1" bestFit="1" customWidth="1"/>
    <col min="11516" max="11516" width="26.44140625" style="1" bestFit="1" customWidth="1"/>
    <col min="11517" max="11517" width="24.6640625" style="1" bestFit="1" customWidth="1"/>
    <col min="11518" max="11518" width="20.6640625" style="1" bestFit="1" customWidth="1"/>
    <col min="11519" max="11756" width="8.88671875" style="1"/>
    <col min="11757" max="11757" width="10.44140625" style="1" customWidth="1"/>
    <col min="11758" max="11758" width="7.6640625" style="1" customWidth="1"/>
    <col min="11759" max="11759" width="10.5546875" style="1" customWidth="1"/>
    <col min="11760" max="11760" width="59" style="1" customWidth="1"/>
    <col min="11761" max="11762" width="0" style="1" hidden="1" customWidth="1"/>
    <col min="11763" max="11765" width="27.88671875" style="1" customWidth="1"/>
    <col min="11766" max="11768" width="6.109375" style="1" customWidth="1"/>
    <col min="11769" max="11769" width="8.88671875" style="1"/>
    <col min="11770" max="11770" width="33.33203125" style="1" customWidth="1"/>
    <col min="11771" max="11771" width="23.6640625" style="1" bestFit="1" customWidth="1"/>
    <col min="11772" max="11772" width="26.44140625" style="1" bestFit="1" customWidth="1"/>
    <col min="11773" max="11773" width="24.6640625" style="1" bestFit="1" customWidth="1"/>
    <col min="11774" max="11774" width="20.6640625" style="1" bestFit="1" customWidth="1"/>
    <col min="11775" max="12012" width="8.88671875" style="1"/>
    <col min="12013" max="12013" width="10.44140625" style="1" customWidth="1"/>
    <col min="12014" max="12014" width="7.6640625" style="1" customWidth="1"/>
    <col min="12015" max="12015" width="10.5546875" style="1" customWidth="1"/>
    <col min="12016" max="12016" width="59" style="1" customWidth="1"/>
    <col min="12017" max="12018" width="0" style="1" hidden="1" customWidth="1"/>
    <col min="12019" max="12021" width="27.88671875" style="1" customWidth="1"/>
    <col min="12022" max="12024" width="6.109375" style="1" customWidth="1"/>
    <col min="12025" max="12025" width="8.88671875" style="1"/>
    <col min="12026" max="12026" width="33.33203125" style="1" customWidth="1"/>
    <col min="12027" max="12027" width="23.6640625" style="1" bestFit="1" customWidth="1"/>
    <col min="12028" max="12028" width="26.44140625" style="1" bestFit="1" customWidth="1"/>
    <col min="12029" max="12029" width="24.6640625" style="1" bestFit="1" customWidth="1"/>
    <col min="12030" max="12030" width="20.6640625" style="1" bestFit="1" customWidth="1"/>
    <col min="12031" max="12268" width="8.88671875" style="1"/>
    <col min="12269" max="12269" width="10.44140625" style="1" customWidth="1"/>
    <col min="12270" max="12270" width="7.6640625" style="1" customWidth="1"/>
    <col min="12271" max="12271" width="10.5546875" style="1" customWidth="1"/>
    <col min="12272" max="12272" width="59" style="1" customWidth="1"/>
    <col min="12273" max="12274" width="0" style="1" hidden="1" customWidth="1"/>
    <col min="12275" max="12277" width="27.88671875" style="1" customWidth="1"/>
    <col min="12278" max="12280" width="6.109375" style="1" customWidth="1"/>
    <col min="12281" max="12281" width="8.88671875" style="1"/>
    <col min="12282" max="12282" width="33.33203125" style="1" customWidth="1"/>
    <col min="12283" max="12283" width="23.6640625" style="1" bestFit="1" customWidth="1"/>
    <col min="12284" max="12284" width="26.44140625" style="1" bestFit="1" customWidth="1"/>
    <col min="12285" max="12285" width="24.6640625" style="1" bestFit="1" customWidth="1"/>
    <col min="12286" max="12286" width="20.6640625" style="1" bestFit="1" customWidth="1"/>
    <col min="12287" max="12524" width="8.88671875" style="1"/>
    <col min="12525" max="12525" width="10.44140625" style="1" customWidth="1"/>
    <col min="12526" max="12526" width="7.6640625" style="1" customWidth="1"/>
    <col min="12527" max="12527" width="10.5546875" style="1" customWidth="1"/>
    <col min="12528" max="12528" width="59" style="1" customWidth="1"/>
    <col min="12529" max="12530" width="0" style="1" hidden="1" customWidth="1"/>
    <col min="12531" max="12533" width="27.88671875" style="1" customWidth="1"/>
    <col min="12534" max="12536" width="6.109375" style="1" customWidth="1"/>
    <col min="12537" max="12537" width="8.88671875" style="1"/>
    <col min="12538" max="12538" width="33.33203125" style="1" customWidth="1"/>
    <col min="12539" max="12539" width="23.6640625" style="1" bestFit="1" customWidth="1"/>
    <col min="12540" max="12540" width="26.44140625" style="1" bestFit="1" customWidth="1"/>
    <col min="12541" max="12541" width="24.6640625" style="1" bestFit="1" customWidth="1"/>
    <col min="12542" max="12542" width="20.6640625" style="1" bestFit="1" customWidth="1"/>
    <col min="12543" max="12780" width="8.88671875" style="1"/>
    <col min="12781" max="12781" width="10.44140625" style="1" customWidth="1"/>
    <col min="12782" max="12782" width="7.6640625" style="1" customWidth="1"/>
    <col min="12783" max="12783" width="10.5546875" style="1" customWidth="1"/>
    <col min="12784" max="12784" width="59" style="1" customWidth="1"/>
    <col min="12785" max="12786" width="0" style="1" hidden="1" customWidth="1"/>
    <col min="12787" max="12789" width="27.88671875" style="1" customWidth="1"/>
    <col min="12790" max="12792" width="6.109375" style="1" customWidth="1"/>
    <col min="12793" max="12793" width="8.88671875" style="1"/>
    <col min="12794" max="12794" width="33.33203125" style="1" customWidth="1"/>
    <col min="12795" max="12795" width="23.6640625" style="1" bestFit="1" customWidth="1"/>
    <col min="12796" max="12796" width="26.44140625" style="1" bestFit="1" customWidth="1"/>
    <col min="12797" max="12797" width="24.6640625" style="1" bestFit="1" customWidth="1"/>
    <col min="12798" max="12798" width="20.6640625" style="1" bestFit="1" customWidth="1"/>
    <col min="12799" max="13036" width="8.88671875" style="1"/>
    <col min="13037" max="13037" width="10.44140625" style="1" customWidth="1"/>
    <col min="13038" max="13038" width="7.6640625" style="1" customWidth="1"/>
    <col min="13039" max="13039" width="10.5546875" style="1" customWidth="1"/>
    <col min="13040" max="13040" width="59" style="1" customWidth="1"/>
    <col min="13041" max="13042" width="0" style="1" hidden="1" customWidth="1"/>
    <col min="13043" max="13045" width="27.88671875" style="1" customWidth="1"/>
    <col min="13046" max="13048" width="6.109375" style="1" customWidth="1"/>
    <col min="13049" max="13049" width="8.88671875" style="1"/>
    <col min="13050" max="13050" width="33.33203125" style="1" customWidth="1"/>
    <col min="13051" max="13051" width="23.6640625" style="1" bestFit="1" customWidth="1"/>
    <col min="13052" max="13052" width="26.44140625" style="1" bestFit="1" customWidth="1"/>
    <col min="13053" max="13053" width="24.6640625" style="1" bestFit="1" customWidth="1"/>
    <col min="13054" max="13054" width="20.6640625" style="1" bestFit="1" customWidth="1"/>
    <col min="13055" max="13292" width="8.88671875" style="1"/>
    <col min="13293" max="13293" width="10.44140625" style="1" customWidth="1"/>
    <col min="13294" max="13294" width="7.6640625" style="1" customWidth="1"/>
    <col min="13295" max="13295" width="10.5546875" style="1" customWidth="1"/>
    <col min="13296" max="13296" width="59" style="1" customWidth="1"/>
    <col min="13297" max="13298" width="0" style="1" hidden="1" customWidth="1"/>
    <col min="13299" max="13301" width="27.88671875" style="1" customWidth="1"/>
    <col min="13302" max="13304" width="6.109375" style="1" customWidth="1"/>
    <col min="13305" max="13305" width="8.88671875" style="1"/>
    <col min="13306" max="13306" width="33.33203125" style="1" customWidth="1"/>
    <col min="13307" max="13307" width="23.6640625" style="1" bestFit="1" customWidth="1"/>
    <col min="13308" max="13308" width="26.44140625" style="1" bestFit="1" customWidth="1"/>
    <col min="13309" max="13309" width="24.6640625" style="1" bestFit="1" customWidth="1"/>
    <col min="13310" max="13310" width="20.6640625" style="1" bestFit="1" customWidth="1"/>
    <col min="13311" max="13548" width="8.88671875" style="1"/>
    <col min="13549" max="13549" width="10.44140625" style="1" customWidth="1"/>
    <col min="13550" max="13550" width="7.6640625" style="1" customWidth="1"/>
    <col min="13551" max="13551" width="10.5546875" style="1" customWidth="1"/>
    <col min="13552" max="13552" width="59" style="1" customWidth="1"/>
    <col min="13553" max="13554" width="0" style="1" hidden="1" customWidth="1"/>
    <col min="13555" max="13557" width="27.88671875" style="1" customWidth="1"/>
    <col min="13558" max="13560" width="6.109375" style="1" customWidth="1"/>
    <col min="13561" max="13561" width="8.88671875" style="1"/>
    <col min="13562" max="13562" width="33.33203125" style="1" customWidth="1"/>
    <col min="13563" max="13563" width="23.6640625" style="1" bestFit="1" customWidth="1"/>
    <col min="13564" max="13564" width="26.44140625" style="1" bestFit="1" customWidth="1"/>
    <col min="13565" max="13565" width="24.6640625" style="1" bestFit="1" customWidth="1"/>
    <col min="13566" max="13566" width="20.6640625" style="1" bestFit="1" customWidth="1"/>
    <col min="13567" max="13804" width="8.88671875" style="1"/>
    <col min="13805" max="13805" width="10.44140625" style="1" customWidth="1"/>
    <col min="13806" max="13806" width="7.6640625" style="1" customWidth="1"/>
    <col min="13807" max="13807" width="10.5546875" style="1" customWidth="1"/>
    <col min="13808" max="13808" width="59" style="1" customWidth="1"/>
    <col min="13809" max="13810" width="0" style="1" hidden="1" customWidth="1"/>
    <col min="13811" max="13813" width="27.88671875" style="1" customWidth="1"/>
    <col min="13814" max="13816" width="6.109375" style="1" customWidth="1"/>
    <col min="13817" max="13817" width="8.88671875" style="1"/>
    <col min="13818" max="13818" width="33.33203125" style="1" customWidth="1"/>
    <col min="13819" max="13819" width="23.6640625" style="1" bestFit="1" customWidth="1"/>
    <col min="13820" max="13820" width="26.44140625" style="1" bestFit="1" customWidth="1"/>
    <col min="13821" max="13821" width="24.6640625" style="1" bestFit="1" customWidth="1"/>
    <col min="13822" max="13822" width="20.6640625" style="1" bestFit="1" customWidth="1"/>
    <col min="13823" max="14060" width="8.88671875" style="1"/>
    <col min="14061" max="14061" width="10.44140625" style="1" customWidth="1"/>
    <col min="14062" max="14062" width="7.6640625" style="1" customWidth="1"/>
    <col min="14063" max="14063" width="10.5546875" style="1" customWidth="1"/>
    <col min="14064" max="14064" width="59" style="1" customWidth="1"/>
    <col min="14065" max="14066" width="0" style="1" hidden="1" customWidth="1"/>
    <col min="14067" max="14069" width="27.88671875" style="1" customWidth="1"/>
    <col min="14070" max="14072" width="6.109375" style="1" customWidth="1"/>
    <col min="14073" max="14073" width="8.88671875" style="1"/>
    <col min="14074" max="14074" width="33.33203125" style="1" customWidth="1"/>
    <col min="14075" max="14075" width="23.6640625" style="1" bestFit="1" customWidth="1"/>
    <col min="14076" max="14076" width="26.44140625" style="1" bestFit="1" customWidth="1"/>
    <col min="14077" max="14077" width="24.6640625" style="1" bestFit="1" customWidth="1"/>
    <col min="14078" max="14078" width="20.6640625" style="1" bestFit="1" customWidth="1"/>
    <col min="14079" max="14316" width="8.88671875" style="1"/>
    <col min="14317" max="14317" width="10.44140625" style="1" customWidth="1"/>
    <col min="14318" max="14318" width="7.6640625" style="1" customWidth="1"/>
    <col min="14319" max="14319" width="10.5546875" style="1" customWidth="1"/>
    <col min="14320" max="14320" width="59" style="1" customWidth="1"/>
    <col min="14321" max="14322" width="0" style="1" hidden="1" customWidth="1"/>
    <col min="14323" max="14325" width="27.88671875" style="1" customWidth="1"/>
    <col min="14326" max="14328" width="6.109375" style="1" customWidth="1"/>
    <col min="14329" max="14329" width="8.88671875" style="1"/>
    <col min="14330" max="14330" width="33.33203125" style="1" customWidth="1"/>
    <col min="14331" max="14331" width="23.6640625" style="1" bestFit="1" customWidth="1"/>
    <col min="14332" max="14332" width="26.44140625" style="1" bestFit="1" customWidth="1"/>
    <col min="14333" max="14333" width="24.6640625" style="1" bestFit="1" customWidth="1"/>
    <col min="14334" max="14334" width="20.6640625" style="1" bestFit="1" customWidth="1"/>
    <col min="14335" max="14572" width="8.88671875" style="1"/>
    <col min="14573" max="14573" width="10.44140625" style="1" customWidth="1"/>
    <col min="14574" max="14574" width="7.6640625" style="1" customWidth="1"/>
    <col min="14575" max="14575" width="10.5546875" style="1" customWidth="1"/>
    <col min="14576" max="14576" width="59" style="1" customWidth="1"/>
    <col min="14577" max="14578" width="0" style="1" hidden="1" customWidth="1"/>
    <col min="14579" max="14581" width="27.88671875" style="1" customWidth="1"/>
    <col min="14582" max="14584" width="6.109375" style="1" customWidth="1"/>
    <col min="14585" max="14585" width="8.88671875" style="1"/>
    <col min="14586" max="14586" width="33.33203125" style="1" customWidth="1"/>
    <col min="14587" max="14587" width="23.6640625" style="1" bestFit="1" customWidth="1"/>
    <col min="14588" max="14588" width="26.44140625" style="1" bestFit="1" customWidth="1"/>
    <col min="14589" max="14589" width="24.6640625" style="1" bestFit="1" customWidth="1"/>
    <col min="14590" max="14590" width="20.6640625" style="1" bestFit="1" customWidth="1"/>
    <col min="14591" max="14828" width="8.88671875" style="1"/>
    <col min="14829" max="14829" width="10.44140625" style="1" customWidth="1"/>
    <col min="14830" max="14830" width="7.6640625" style="1" customWidth="1"/>
    <col min="14831" max="14831" width="10.5546875" style="1" customWidth="1"/>
    <col min="14832" max="14832" width="59" style="1" customWidth="1"/>
    <col min="14833" max="14834" width="0" style="1" hidden="1" customWidth="1"/>
    <col min="14835" max="14837" width="27.88671875" style="1" customWidth="1"/>
    <col min="14838" max="14840" width="6.109375" style="1" customWidth="1"/>
    <col min="14841" max="14841" width="8.88671875" style="1"/>
    <col min="14842" max="14842" width="33.33203125" style="1" customWidth="1"/>
    <col min="14843" max="14843" width="23.6640625" style="1" bestFit="1" customWidth="1"/>
    <col min="14844" max="14844" width="26.44140625" style="1" bestFit="1" customWidth="1"/>
    <col min="14845" max="14845" width="24.6640625" style="1" bestFit="1" customWidth="1"/>
    <col min="14846" max="14846" width="20.6640625" style="1" bestFit="1" customWidth="1"/>
    <col min="14847" max="15084" width="8.88671875" style="1"/>
    <col min="15085" max="15085" width="10.44140625" style="1" customWidth="1"/>
    <col min="15086" max="15086" width="7.6640625" style="1" customWidth="1"/>
    <col min="15087" max="15087" width="10.5546875" style="1" customWidth="1"/>
    <col min="15088" max="15088" width="59" style="1" customWidth="1"/>
    <col min="15089" max="15090" width="0" style="1" hidden="1" customWidth="1"/>
    <col min="15091" max="15093" width="27.88671875" style="1" customWidth="1"/>
    <col min="15094" max="15096" width="6.109375" style="1" customWidth="1"/>
    <col min="15097" max="15097" width="8.88671875" style="1"/>
    <col min="15098" max="15098" width="33.33203125" style="1" customWidth="1"/>
    <col min="15099" max="15099" width="23.6640625" style="1" bestFit="1" customWidth="1"/>
    <col min="15100" max="15100" width="26.44140625" style="1" bestFit="1" customWidth="1"/>
    <col min="15101" max="15101" width="24.6640625" style="1" bestFit="1" customWidth="1"/>
    <col min="15102" max="15102" width="20.6640625" style="1" bestFit="1" customWidth="1"/>
    <col min="15103" max="15340" width="8.88671875" style="1"/>
    <col min="15341" max="15341" width="10.44140625" style="1" customWidth="1"/>
    <col min="15342" max="15342" width="7.6640625" style="1" customWidth="1"/>
    <col min="15343" max="15343" width="10.5546875" style="1" customWidth="1"/>
    <col min="15344" max="15344" width="59" style="1" customWidth="1"/>
    <col min="15345" max="15346" width="0" style="1" hidden="1" customWidth="1"/>
    <col min="15347" max="15349" width="27.88671875" style="1" customWidth="1"/>
    <col min="15350" max="15352" width="6.109375" style="1" customWidth="1"/>
    <col min="15353" max="15353" width="8.88671875" style="1"/>
    <col min="15354" max="15354" width="33.33203125" style="1" customWidth="1"/>
    <col min="15355" max="15355" width="23.6640625" style="1" bestFit="1" customWidth="1"/>
    <col min="15356" max="15356" width="26.44140625" style="1" bestFit="1" customWidth="1"/>
    <col min="15357" max="15357" width="24.6640625" style="1" bestFit="1" customWidth="1"/>
    <col min="15358" max="15358" width="20.6640625" style="1" bestFit="1" customWidth="1"/>
    <col min="15359" max="15596" width="8.88671875" style="1"/>
    <col min="15597" max="15597" width="10.44140625" style="1" customWidth="1"/>
    <col min="15598" max="15598" width="7.6640625" style="1" customWidth="1"/>
    <col min="15599" max="15599" width="10.5546875" style="1" customWidth="1"/>
    <col min="15600" max="15600" width="59" style="1" customWidth="1"/>
    <col min="15601" max="15602" width="0" style="1" hidden="1" customWidth="1"/>
    <col min="15603" max="15605" width="27.88671875" style="1" customWidth="1"/>
    <col min="15606" max="15608" width="6.109375" style="1" customWidth="1"/>
    <col min="15609" max="15609" width="8.88671875" style="1"/>
    <col min="15610" max="15610" width="33.33203125" style="1" customWidth="1"/>
    <col min="15611" max="15611" width="23.6640625" style="1" bestFit="1" customWidth="1"/>
    <col min="15612" max="15612" width="26.44140625" style="1" bestFit="1" customWidth="1"/>
    <col min="15613" max="15613" width="24.6640625" style="1" bestFit="1" customWidth="1"/>
    <col min="15614" max="15614" width="20.6640625" style="1" bestFit="1" customWidth="1"/>
    <col min="15615" max="15852" width="8.88671875" style="1"/>
    <col min="15853" max="15853" width="10.44140625" style="1" customWidth="1"/>
    <col min="15854" max="15854" width="7.6640625" style="1" customWidth="1"/>
    <col min="15855" max="15855" width="10.5546875" style="1" customWidth="1"/>
    <col min="15856" max="15856" width="59" style="1" customWidth="1"/>
    <col min="15857" max="15858" width="0" style="1" hidden="1" customWidth="1"/>
    <col min="15859" max="15861" width="27.88671875" style="1" customWidth="1"/>
    <col min="15862" max="15864" width="6.109375" style="1" customWidth="1"/>
    <col min="15865" max="15865" width="8.88671875" style="1"/>
    <col min="15866" max="15866" width="33.33203125" style="1" customWidth="1"/>
    <col min="15867" max="15867" width="23.6640625" style="1" bestFit="1" customWidth="1"/>
    <col min="15868" max="15868" width="26.44140625" style="1" bestFit="1" customWidth="1"/>
    <col min="15869" max="15869" width="24.6640625" style="1" bestFit="1" customWidth="1"/>
    <col min="15870" max="15870" width="20.6640625" style="1" bestFit="1" customWidth="1"/>
    <col min="15871" max="16108" width="8.88671875" style="1"/>
    <col min="16109" max="16109" width="10.44140625" style="1" customWidth="1"/>
    <col min="16110" max="16110" width="7.6640625" style="1" customWidth="1"/>
    <col min="16111" max="16111" width="10.5546875" style="1" customWidth="1"/>
    <col min="16112" max="16112" width="59" style="1" customWidth="1"/>
    <col min="16113" max="16114" width="0" style="1" hidden="1" customWidth="1"/>
    <col min="16115" max="16117" width="27.88671875" style="1" customWidth="1"/>
    <col min="16118" max="16120" width="6.109375" style="1" customWidth="1"/>
    <col min="16121" max="16121" width="8.88671875" style="1"/>
    <col min="16122" max="16122" width="33.33203125" style="1" customWidth="1"/>
    <col min="16123" max="16123" width="23.6640625" style="1" bestFit="1" customWidth="1"/>
    <col min="16124" max="16124" width="26.44140625" style="1" bestFit="1" customWidth="1"/>
    <col min="16125" max="16125" width="24.6640625" style="1" bestFit="1" customWidth="1"/>
    <col min="16126" max="16126" width="20.6640625" style="1" bestFit="1" customWidth="1"/>
    <col min="16127" max="16384" width="8.88671875" style="1"/>
  </cols>
  <sheetData>
    <row r="1" spans="1:10" ht="54" customHeight="1" x14ac:dyDescent="0.25">
      <c r="A1" s="329" t="s">
        <v>233</v>
      </c>
      <c r="B1" s="329"/>
      <c r="C1" s="329"/>
      <c r="D1" s="329"/>
      <c r="E1" s="329"/>
      <c r="F1" s="329"/>
      <c r="G1" s="329"/>
      <c r="H1" s="329"/>
      <c r="I1" s="329"/>
      <c r="J1" s="329"/>
    </row>
    <row r="2" spans="1:10" x14ac:dyDescent="0.25">
      <c r="A2" s="329"/>
      <c r="B2" s="320"/>
      <c r="C2" s="320"/>
      <c r="D2" s="320"/>
      <c r="E2" s="320"/>
      <c r="F2" s="320"/>
      <c r="G2" s="320"/>
      <c r="H2" s="320"/>
      <c r="I2" s="320"/>
    </row>
    <row r="3" spans="1:10" ht="18" customHeight="1" x14ac:dyDescent="0.25">
      <c r="A3" s="329"/>
      <c r="B3" s="320"/>
      <c r="C3" s="320"/>
      <c r="D3" s="320"/>
      <c r="E3" s="320"/>
      <c r="F3" s="320"/>
      <c r="G3" s="320"/>
      <c r="H3" s="320"/>
      <c r="I3" s="320"/>
    </row>
    <row r="4" spans="1:10" ht="17.399999999999999" customHeight="1" x14ac:dyDescent="0.25">
      <c r="A4" s="329" t="s">
        <v>115</v>
      </c>
      <c r="B4" s="329"/>
      <c r="C4" s="329"/>
      <c r="D4" s="329"/>
      <c r="E4" s="329"/>
      <c r="F4" s="329"/>
      <c r="G4" s="329"/>
      <c r="H4" s="329"/>
      <c r="I4" s="329"/>
      <c r="J4" s="329"/>
    </row>
    <row r="5" spans="1:10" ht="18" customHeight="1" x14ac:dyDescent="0.25">
      <c r="A5" s="329"/>
      <c r="B5" s="320"/>
      <c r="C5" s="320"/>
      <c r="D5" s="320"/>
      <c r="E5" s="320"/>
      <c r="F5" s="320"/>
      <c r="G5" s="320"/>
      <c r="H5" s="320"/>
      <c r="I5" s="320"/>
    </row>
    <row r="6" spans="1:10" ht="17.399999999999999" customHeight="1" x14ac:dyDescent="0.25">
      <c r="A6" s="329" t="s">
        <v>203</v>
      </c>
      <c r="B6" s="329"/>
      <c r="C6" s="329"/>
      <c r="D6" s="329"/>
      <c r="E6" s="329"/>
      <c r="F6" s="329"/>
      <c r="G6" s="329"/>
      <c r="H6" s="329"/>
      <c r="I6" s="329"/>
      <c r="J6" s="329"/>
    </row>
    <row r="7" spans="1:10" ht="18" thickBot="1" x14ac:dyDescent="0.3">
      <c r="A7" s="336"/>
      <c r="B7" s="337"/>
      <c r="C7" s="337"/>
      <c r="D7" s="337"/>
      <c r="E7" s="337"/>
      <c r="F7" s="337"/>
      <c r="G7" s="337"/>
      <c r="H7" s="337"/>
      <c r="I7" s="337"/>
    </row>
    <row r="8" spans="1:10" ht="22.2" customHeight="1" x14ac:dyDescent="0.25">
      <c r="A8" s="316" t="s">
        <v>199</v>
      </c>
      <c r="B8" s="308" t="s">
        <v>124</v>
      </c>
      <c r="C8" s="298" t="s">
        <v>229</v>
      </c>
      <c r="D8" s="298" t="s">
        <v>183</v>
      </c>
      <c r="E8" s="298" t="s">
        <v>226</v>
      </c>
      <c r="F8" s="298" t="s">
        <v>213</v>
      </c>
      <c r="G8" s="298" t="s">
        <v>213</v>
      </c>
      <c r="H8" s="298" t="s">
        <v>213</v>
      </c>
      <c r="I8" s="298" t="s">
        <v>213</v>
      </c>
      <c r="J8" s="298" t="s">
        <v>215</v>
      </c>
    </row>
    <row r="9" spans="1:10" ht="22.2" customHeight="1" thickBot="1" x14ac:dyDescent="0.3">
      <c r="A9" s="317"/>
      <c r="B9" s="309"/>
      <c r="C9" s="299"/>
      <c r="D9" s="299"/>
      <c r="E9" s="299"/>
      <c r="F9" s="299"/>
      <c r="G9" s="299"/>
      <c r="H9" s="299"/>
      <c r="I9" s="299"/>
      <c r="J9" s="299"/>
    </row>
    <row r="10" spans="1:10" ht="10.5" customHeight="1" thickBot="1" x14ac:dyDescent="0.3">
      <c r="A10" s="65">
        <v>1</v>
      </c>
      <c r="B10" s="66">
        <v>2</v>
      </c>
      <c r="C10" s="66">
        <v>3</v>
      </c>
      <c r="D10" s="66">
        <v>4</v>
      </c>
      <c r="E10" s="66">
        <v>5</v>
      </c>
      <c r="F10" s="66">
        <v>6</v>
      </c>
      <c r="G10" s="66">
        <v>7</v>
      </c>
      <c r="H10" s="66">
        <v>8</v>
      </c>
      <c r="I10" s="66">
        <v>9</v>
      </c>
      <c r="J10" s="66">
        <v>6</v>
      </c>
    </row>
    <row r="11" spans="1:10" x14ac:dyDescent="0.25">
      <c r="A11" s="334" t="s">
        <v>202</v>
      </c>
      <c r="B11" s="335"/>
      <c r="C11" s="147">
        <f>SUM(C12:C12)</f>
        <v>0</v>
      </c>
      <c r="D11" s="147">
        <f t="shared" ref="D11:I11" si="0">SUM(D12:D12)</f>
        <v>0</v>
      </c>
      <c r="E11" s="147">
        <f t="shared" si="0"/>
        <v>0</v>
      </c>
      <c r="F11" s="147">
        <f t="shared" si="0"/>
        <v>1</v>
      </c>
      <c r="G11" s="147">
        <f t="shared" si="0"/>
        <v>2</v>
      </c>
      <c r="H11" s="147">
        <f t="shared" si="0"/>
        <v>3</v>
      </c>
      <c r="I11" s="147">
        <f t="shared" si="0"/>
        <v>4</v>
      </c>
      <c r="J11" s="172" t="s">
        <v>216</v>
      </c>
    </row>
    <row r="12" spans="1:10" ht="18" thickBot="1" x14ac:dyDescent="0.3">
      <c r="A12" s="153">
        <v>81</v>
      </c>
      <c r="B12" s="154" t="s">
        <v>200</v>
      </c>
      <c r="C12" s="155">
        <v>0</v>
      </c>
      <c r="D12" s="155">
        <v>0</v>
      </c>
      <c r="E12" s="155">
        <v>0</v>
      </c>
      <c r="F12" s="155">
        <v>1</v>
      </c>
      <c r="G12" s="155">
        <v>2</v>
      </c>
      <c r="H12" s="155">
        <v>3</v>
      </c>
      <c r="I12" s="155">
        <v>4</v>
      </c>
      <c r="J12" s="173" t="s">
        <v>216</v>
      </c>
    </row>
    <row r="13" spans="1:10" ht="18" thickBot="1" x14ac:dyDescent="0.3">
      <c r="A13" s="332" t="s">
        <v>204</v>
      </c>
      <c r="B13" s="333"/>
      <c r="C13" s="148">
        <v>133242.41</v>
      </c>
      <c r="D13" s="148">
        <f>(C13-E13)</f>
        <v>2064.4100000000035</v>
      </c>
      <c r="E13" s="148">
        <v>131178</v>
      </c>
      <c r="F13" s="148">
        <f>SUM(F14:F14)</f>
        <v>132722.81</v>
      </c>
      <c r="G13" s="148">
        <f>SUM(G14:G14)</f>
        <v>132722.81</v>
      </c>
      <c r="H13" s="148">
        <f>SUM(H14:H14)</f>
        <v>132722.81</v>
      </c>
      <c r="I13" s="148">
        <f>SUM(I14:I14)</f>
        <v>132722.81</v>
      </c>
      <c r="J13" s="148">
        <f>E13/C13*100</f>
        <v>98.450635949920155</v>
      </c>
    </row>
    <row r="14" spans="1:10" ht="18" thickBot="1" x14ac:dyDescent="0.3">
      <c r="A14" s="215">
        <v>45</v>
      </c>
      <c r="B14" s="221" t="s">
        <v>246</v>
      </c>
      <c r="C14" s="216">
        <v>133242.41</v>
      </c>
      <c r="D14" s="216">
        <f>(C14-E14)</f>
        <v>2064.4100000000035</v>
      </c>
      <c r="E14" s="216">
        <v>131178</v>
      </c>
      <c r="F14" s="216">
        <v>132722.81</v>
      </c>
      <c r="G14" s="216">
        <v>132722.81</v>
      </c>
      <c r="H14" s="216">
        <v>132722.81</v>
      </c>
      <c r="I14" s="216">
        <v>132722.81</v>
      </c>
      <c r="J14" s="217">
        <v>98.45</v>
      </c>
    </row>
    <row r="15" spans="1:10" x14ac:dyDescent="0.25">
      <c r="A15" s="1"/>
    </row>
    <row r="18" spans="3:4" x14ac:dyDescent="0.25">
      <c r="C18" s="68" t="s">
        <v>252</v>
      </c>
      <c r="D18" s="68"/>
    </row>
    <row r="19" spans="3:4" x14ac:dyDescent="0.25">
      <c r="C19" s="68" t="s">
        <v>255</v>
      </c>
      <c r="D19" s="68"/>
    </row>
  </sheetData>
  <mergeCells count="19">
    <mergeCell ref="J8:J9"/>
    <mergeCell ref="A1:J1"/>
    <mergeCell ref="A4:J4"/>
    <mergeCell ref="A6:J6"/>
    <mergeCell ref="A2:I2"/>
    <mergeCell ref="A13:B13"/>
    <mergeCell ref="A11:B11"/>
    <mergeCell ref="A3:I3"/>
    <mergeCell ref="A5:I5"/>
    <mergeCell ref="A8:A9"/>
    <mergeCell ref="B8:B9"/>
    <mergeCell ref="C8:C9"/>
    <mergeCell ref="D8:D9"/>
    <mergeCell ref="E8:E9"/>
    <mergeCell ref="A7:I7"/>
    <mergeCell ref="F8:F9"/>
    <mergeCell ref="G8:G9"/>
    <mergeCell ref="H8:H9"/>
    <mergeCell ref="I8:I9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761A5-D41E-4860-BF0B-BD1EDCE3486A}">
  <sheetPr>
    <tabColor rgb="FF00B050"/>
  </sheetPr>
  <dimension ref="A1:R665"/>
  <sheetViews>
    <sheetView tabSelected="1" topLeftCell="A417" zoomScale="73" zoomScaleNormal="73" zoomScaleSheetLayoutView="85" workbookViewId="0">
      <selection activeCell="E668" sqref="E668"/>
    </sheetView>
  </sheetViews>
  <sheetFormatPr defaultColWidth="8.88671875" defaultRowHeight="17.399999999999999" x14ac:dyDescent="0.25"/>
  <cols>
    <col min="1" max="1" width="36.33203125" style="48" bestFit="1" customWidth="1"/>
    <col min="2" max="2" width="57.77734375" style="16" customWidth="1"/>
    <col min="3" max="4" width="17.88671875" style="16" customWidth="1"/>
    <col min="5" max="5" width="17.5546875" style="16" customWidth="1"/>
    <col min="6" max="9" width="17.88671875" style="16" hidden="1" customWidth="1"/>
    <col min="10" max="10" width="13.44140625" style="16" customWidth="1"/>
    <col min="11" max="11" width="18.33203125" style="16" customWidth="1"/>
    <col min="12" max="12" width="8.88671875" style="16" customWidth="1"/>
    <col min="13" max="13" width="22.109375" style="16" customWidth="1"/>
    <col min="14" max="14" width="28.33203125" style="16" hidden="1" customWidth="1"/>
    <col min="15" max="17" width="8.88671875" style="16" customWidth="1"/>
    <col min="18" max="18" width="17.44140625" style="16" customWidth="1"/>
    <col min="19" max="21" width="8.88671875" style="16" customWidth="1"/>
    <col min="22" max="16384" width="8.88671875" style="16"/>
  </cols>
  <sheetData>
    <row r="1" spans="1:14" ht="41.25" customHeight="1" x14ac:dyDescent="0.25">
      <c r="A1" s="315" t="s">
        <v>234</v>
      </c>
      <c r="B1" s="315"/>
      <c r="C1" s="315"/>
      <c r="D1" s="315"/>
      <c r="E1" s="315"/>
      <c r="F1" s="315"/>
      <c r="G1" s="315"/>
      <c r="H1" s="315"/>
      <c r="I1" s="315"/>
      <c r="J1" s="315"/>
    </row>
    <row r="2" spans="1:14" x14ac:dyDescent="0.25">
      <c r="A2" s="315"/>
      <c r="B2" s="337"/>
      <c r="C2" s="337"/>
      <c r="D2" s="337"/>
      <c r="E2" s="337"/>
      <c r="F2" s="337"/>
      <c r="G2" s="337"/>
      <c r="H2" s="337"/>
      <c r="I2" s="337"/>
    </row>
    <row r="3" spans="1:14" x14ac:dyDescent="0.25">
      <c r="A3" s="315" t="s">
        <v>122</v>
      </c>
      <c r="B3" s="315"/>
      <c r="C3" s="315"/>
      <c r="D3" s="315"/>
      <c r="E3" s="315"/>
      <c r="F3" s="315"/>
      <c r="G3" s="315"/>
      <c r="H3" s="315"/>
      <c r="I3" s="315"/>
      <c r="J3" s="315"/>
    </row>
    <row r="4" spans="1:14" ht="18" thickBot="1" x14ac:dyDescent="0.3">
      <c r="A4" s="315"/>
      <c r="B4" s="337"/>
      <c r="C4" s="337"/>
      <c r="D4" s="337"/>
      <c r="E4" s="337"/>
      <c r="F4" s="337"/>
      <c r="G4" s="337"/>
      <c r="H4" s="337"/>
      <c r="I4" s="337"/>
    </row>
    <row r="5" spans="1:14" ht="22.2" customHeight="1" x14ac:dyDescent="0.25">
      <c r="A5" s="344" t="s">
        <v>123</v>
      </c>
      <c r="B5" s="346" t="s">
        <v>124</v>
      </c>
      <c r="C5" s="348" t="s">
        <v>229</v>
      </c>
      <c r="D5" s="298" t="s">
        <v>183</v>
      </c>
      <c r="E5" s="348" t="s">
        <v>226</v>
      </c>
      <c r="J5" s="348" t="s">
        <v>215</v>
      </c>
    </row>
    <row r="6" spans="1:14" ht="18" thickBot="1" x14ac:dyDescent="0.3">
      <c r="A6" s="345"/>
      <c r="B6" s="347"/>
      <c r="C6" s="349"/>
      <c r="D6" s="350"/>
      <c r="E6" s="349"/>
      <c r="J6" s="349"/>
    </row>
    <row r="7" spans="1:14" ht="13.8" customHeight="1" thickBot="1" x14ac:dyDescent="0.3">
      <c r="A7" s="57">
        <v>1</v>
      </c>
      <c r="B7" s="58">
        <v>2</v>
      </c>
      <c r="C7" s="58">
        <v>3</v>
      </c>
      <c r="D7" s="58">
        <v>4</v>
      </c>
      <c r="E7" s="58">
        <v>5</v>
      </c>
      <c r="J7" s="58">
        <v>6</v>
      </c>
    </row>
    <row r="8" spans="1:14" ht="18" thickBot="1" x14ac:dyDescent="0.3">
      <c r="A8" s="17" t="s">
        <v>139</v>
      </c>
      <c r="B8" s="18" t="s">
        <v>140</v>
      </c>
      <c r="C8" s="75">
        <f>SUM(C9,C197,C221,C334,C338)</f>
        <v>11857134.100000001</v>
      </c>
      <c r="D8" s="75">
        <f t="shared" ref="D8" si="0">SUM(D9,D197,D221,D334,D338)</f>
        <v>-887435.28999999922</v>
      </c>
      <c r="E8" s="75">
        <v>10993698.84</v>
      </c>
      <c r="J8" s="75">
        <f>E8/C8*100</f>
        <v>92.71801050137401</v>
      </c>
    </row>
    <row r="9" spans="1:14" ht="18" thickBot="1" x14ac:dyDescent="0.3">
      <c r="A9" s="17" t="s">
        <v>142</v>
      </c>
      <c r="B9" s="18" t="s">
        <v>141</v>
      </c>
      <c r="C9" s="75">
        <f>+C10+C15+C60+C80+C134+C148+C155+C165+C177+C194</f>
        <v>9950694.8100000005</v>
      </c>
      <c r="D9" s="75">
        <f t="shared" ref="D9:D72" si="1">+E9-C9</f>
        <v>-759999.69999999925</v>
      </c>
      <c r="E9" s="75">
        <f t="shared" ref="E9" si="2">+E10+E15+E60+E80+E134+E148+E155+E165+E177+E194</f>
        <v>9190695.1100000013</v>
      </c>
      <c r="G9" s="49"/>
      <c r="J9" s="75">
        <f>E9/C9*100</f>
        <v>92.362345398873714</v>
      </c>
      <c r="K9" s="49"/>
    </row>
    <row r="10" spans="1:14" x14ac:dyDescent="0.25">
      <c r="A10" s="80" t="s">
        <v>143</v>
      </c>
      <c r="B10" s="81" t="s">
        <v>125</v>
      </c>
      <c r="C10" s="208">
        <v>0</v>
      </c>
      <c r="D10" s="79">
        <f t="shared" ref="D10" si="3">+E10-C10</f>
        <v>0</v>
      </c>
      <c r="E10" s="208">
        <v>0</v>
      </c>
      <c r="F10" s="207"/>
      <c r="G10" s="207"/>
      <c r="H10" s="207"/>
      <c r="I10" s="207"/>
      <c r="J10" s="209" t="s">
        <v>216</v>
      </c>
      <c r="M10" s="49"/>
    </row>
    <row r="11" spans="1:14" x14ac:dyDescent="0.25">
      <c r="A11" s="21">
        <v>3</v>
      </c>
      <c r="B11" s="22" t="s">
        <v>145</v>
      </c>
      <c r="C11" s="13">
        <v>0</v>
      </c>
      <c r="D11" s="15">
        <f t="shared" ref="D11:D13" si="4">+E11-C11</f>
        <v>0</v>
      </c>
      <c r="E11" s="13">
        <v>0</v>
      </c>
      <c r="J11" s="174" t="s">
        <v>216</v>
      </c>
      <c r="M11" s="49"/>
    </row>
    <row r="12" spans="1:14" x14ac:dyDescent="0.25">
      <c r="A12" s="21">
        <v>31</v>
      </c>
      <c r="B12" s="23" t="s">
        <v>0</v>
      </c>
      <c r="C12" s="13">
        <v>0</v>
      </c>
      <c r="D12" s="15">
        <f t="shared" si="4"/>
        <v>0</v>
      </c>
      <c r="E12" s="13">
        <v>0</v>
      </c>
      <c r="J12" s="174" t="s">
        <v>216</v>
      </c>
      <c r="M12" s="49"/>
    </row>
    <row r="13" spans="1:14" x14ac:dyDescent="0.25">
      <c r="A13" s="21">
        <v>32</v>
      </c>
      <c r="B13" s="23" t="s">
        <v>2</v>
      </c>
      <c r="C13" s="13">
        <v>0</v>
      </c>
      <c r="D13" s="15">
        <f t="shared" si="4"/>
        <v>0</v>
      </c>
      <c r="E13" s="13">
        <v>0</v>
      </c>
      <c r="J13" s="174" t="s">
        <v>216</v>
      </c>
      <c r="M13" s="49"/>
    </row>
    <row r="14" spans="1:14" x14ac:dyDescent="0.25">
      <c r="A14" s="76" t="s">
        <v>144</v>
      </c>
      <c r="B14" s="77" t="s">
        <v>95</v>
      </c>
      <c r="C14" s="78">
        <f>+C15</f>
        <v>618400</v>
      </c>
      <c r="D14" s="79">
        <f t="shared" si="1"/>
        <v>-500</v>
      </c>
      <c r="E14" s="79">
        <f>+E15</f>
        <v>617900</v>
      </c>
      <c r="J14" s="79">
        <f>E14/C14*100</f>
        <v>99.919146183699866</v>
      </c>
      <c r="M14" s="49"/>
    </row>
    <row r="15" spans="1:14" x14ac:dyDescent="0.25">
      <c r="A15" s="21">
        <v>3</v>
      </c>
      <c r="B15" s="22" t="s">
        <v>145</v>
      </c>
      <c r="C15" s="14">
        <v>618400</v>
      </c>
      <c r="D15" s="15">
        <f t="shared" si="1"/>
        <v>-500</v>
      </c>
      <c r="E15" s="14">
        <v>617900</v>
      </c>
      <c r="J15" s="14">
        <f>E15/C15*100</f>
        <v>99.919146183699866</v>
      </c>
      <c r="M15" s="49"/>
      <c r="N15" s="210"/>
    </row>
    <row r="16" spans="1:14" x14ac:dyDescent="0.25">
      <c r="A16" s="21">
        <v>31</v>
      </c>
      <c r="B16" s="23" t="s">
        <v>0</v>
      </c>
      <c r="C16" s="13">
        <v>0</v>
      </c>
      <c r="D16" s="15">
        <f t="shared" si="1"/>
        <v>0</v>
      </c>
      <c r="E16" s="13">
        <v>0</v>
      </c>
      <c r="J16" s="174" t="s">
        <v>216</v>
      </c>
      <c r="M16" s="220"/>
    </row>
    <row r="17" spans="1:10" ht="17.399999999999999" hidden="1" customHeight="1" x14ac:dyDescent="0.25">
      <c r="A17" s="26">
        <v>311</v>
      </c>
      <c r="B17" s="23" t="s">
        <v>33</v>
      </c>
      <c r="C17" s="13"/>
      <c r="D17" s="15">
        <f t="shared" si="1"/>
        <v>0</v>
      </c>
      <c r="E17" s="13"/>
      <c r="J17" s="14" t="e">
        <f t="shared" ref="J17:J59" si="5">E17/C17*100</f>
        <v>#DIV/0!</v>
      </c>
    </row>
    <row r="18" spans="1:10" ht="17.399999999999999" hidden="1" customHeight="1" x14ac:dyDescent="0.25">
      <c r="A18" s="21">
        <v>3111</v>
      </c>
      <c r="B18" s="23" t="s">
        <v>47</v>
      </c>
      <c r="C18" s="13"/>
      <c r="D18" s="15">
        <f t="shared" si="1"/>
        <v>0</v>
      </c>
      <c r="E18" s="13"/>
      <c r="J18" s="14" t="e">
        <f t="shared" si="5"/>
        <v>#DIV/0!</v>
      </c>
    </row>
    <row r="19" spans="1:10" ht="17.399999999999999" hidden="1" customHeight="1" x14ac:dyDescent="0.25">
      <c r="A19" s="26">
        <v>312</v>
      </c>
      <c r="B19" s="23" t="s">
        <v>13</v>
      </c>
      <c r="C19" s="13"/>
      <c r="D19" s="15">
        <f t="shared" si="1"/>
        <v>0</v>
      </c>
      <c r="E19" s="13"/>
      <c r="J19" s="14" t="e">
        <f t="shared" si="5"/>
        <v>#DIV/0!</v>
      </c>
    </row>
    <row r="20" spans="1:10" ht="17.399999999999999" hidden="1" customHeight="1" x14ac:dyDescent="0.25">
      <c r="A20" s="21">
        <v>3121</v>
      </c>
      <c r="B20" s="23" t="s">
        <v>13</v>
      </c>
      <c r="C20" s="13"/>
      <c r="D20" s="15">
        <f t="shared" si="1"/>
        <v>0</v>
      </c>
      <c r="E20" s="13"/>
      <c r="J20" s="14" t="e">
        <f t="shared" si="5"/>
        <v>#DIV/0!</v>
      </c>
    </row>
    <row r="21" spans="1:10" ht="17.399999999999999" hidden="1" customHeight="1" x14ac:dyDescent="0.25">
      <c r="A21" s="26">
        <v>313</v>
      </c>
      <c r="B21" s="23" t="s">
        <v>1</v>
      </c>
      <c r="C21" s="13"/>
      <c r="D21" s="15">
        <f t="shared" si="1"/>
        <v>0</v>
      </c>
      <c r="E21" s="13"/>
      <c r="J21" s="14" t="e">
        <f t="shared" si="5"/>
        <v>#DIV/0!</v>
      </c>
    </row>
    <row r="22" spans="1:10" ht="30" hidden="1" customHeight="1" x14ac:dyDescent="0.25">
      <c r="A22" s="21">
        <v>3132</v>
      </c>
      <c r="B22" s="23" t="s">
        <v>49</v>
      </c>
      <c r="C22" s="13"/>
      <c r="D22" s="15">
        <f t="shared" si="1"/>
        <v>0</v>
      </c>
      <c r="E22" s="13"/>
      <c r="J22" s="14" t="e">
        <f t="shared" si="5"/>
        <v>#DIV/0!</v>
      </c>
    </row>
    <row r="23" spans="1:10" ht="17.399999999999999" hidden="1" customHeight="1" x14ac:dyDescent="0.25">
      <c r="A23" s="21">
        <v>3133</v>
      </c>
      <c r="B23" s="23" t="s">
        <v>50</v>
      </c>
      <c r="C23" s="13"/>
      <c r="D23" s="15">
        <f t="shared" si="1"/>
        <v>0</v>
      </c>
      <c r="E23" s="13"/>
      <c r="J23" s="14" t="e">
        <f t="shared" si="5"/>
        <v>#DIV/0!</v>
      </c>
    </row>
    <row r="24" spans="1:10" x14ac:dyDescent="0.25">
      <c r="A24" s="21">
        <v>32</v>
      </c>
      <c r="B24" s="23" t="s">
        <v>2</v>
      </c>
      <c r="C24" s="13">
        <v>612400</v>
      </c>
      <c r="D24" s="15">
        <f t="shared" si="1"/>
        <v>-9000</v>
      </c>
      <c r="E24" s="13">
        <v>603400</v>
      </c>
      <c r="J24" s="14">
        <f t="shared" si="5"/>
        <v>98.530372305682562</v>
      </c>
    </row>
    <row r="25" spans="1:10" ht="17.399999999999999" hidden="1" customHeight="1" x14ac:dyDescent="0.25">
      <c r="A25" s="26">
        <v>321</v>
      </c>
      <c r="B25" s="23" t="s">
        <v>3</v>
      </c>
      <c r="C25" s="13"/>
      <c r="D25" s="15">
        <f t="shared" si="1"/>
        <v>0</v>
      </c>
      <c r="E25" s="13"/>
      <c r="J25" s="14" t="e">
        <f t="shared" si="5"/>
        <v>#DIV/0!</v>
      </c>
    </row>
    <row r="26" spans="1:10" ht="17.399999999999999" hidden="1" customHeight="1" x14ac:dyDescent="0.25">
      <c r="A26" s="21">
        <v>3211</v>
      </c>
      <c r="B26" s="23" t="s">
        <v>51</v>
      </c>
      <c r="C26" s="13"/>
      <c r="D26" s="15">
        <f t="shared" si="1"/>
        <v>0</v>
      </c>
      <c r="E26" s="13"/>
      <c r="J26" s="14" t="e">
        <f t="shared" si="5"/>
        <v>#DIV/0!</v>
      </c>
    </row>
    <row r="27" spans="1:10" ht="30" hidden="1" customHeight="1" x14ac:dyDescent="0.25">
      <c r="A27" s="21">
        <v>3212</v>
      </c>
      <c r="B27" s="23" t="s">
        <v>53</v>
      </c>
      <c r="C27" s="13"/>
      <c r="D27" s="15">
        <f t="shared" si="1"/>
        <v>0</v>
      </c>
      <c r="E27" s="13"/>
      <c r="J27" s="14" t="e">
        <f t="shared" si="5"/>
        <v>#DIV/0!</v>
      </c>
    </row>
    <row r="28" spans="1:10" ht="17.399999999999999" hidden="1" customHeight="1" x14ac:dyDescent="0.25">
      <c r="A28" s="21">
        <v>3213</v>
      </c>
      <c r="B28" s="23" t="s">
        <v>52</v>
      </c>
      <c r="C28" s="13"/>
      <c r="D28" s="15">
        <f t="shared" si="1"/>
        <v>0</v>
      </c>
      <c r="E28" s="13"/>
      <c r="J28" s="14" t="e">
        <f t="shared" si="5"/>
        <v>#DIV/0!</v>
      </c>
    </row>
    <row r="29" spans="1:10" ht="17.399999999999999" hidden="1" customHeight="1" x14ac:dyDescent="0.25">
      <c r="A29" s="26">
        <v>322</v>
      </c>
      <c r="B29" s="23" t="s">
        <v>4</v>
      </c>
      <c r="C29" s="13"/>
      <c r="D29" s="15">
        <f t="shared" si="1"/>
        <v>0</v>
      </c>
      <c r="E29" s="13"/>
      <c r="J29" s="14" t="e">
        <f t="shared" si="5"/>
        <v>#DIV/0!</v>
      </c>
    </row>
    <row r="30" spans="1:10" ht="17.399999999999999" hidden="1" customHeight="1" x14ac:dyDescent="0.25">
      <c r="A30" s="21">
        <v>3221</v>
      </c>
      <c r="B30" s="23" t="s">
        <v>54</v>
      </c>
      <c r="C30" s="13"/>
      <c r="D30" s="15">
        <f t="shared" si="1"/>
        <v>0</v>
      </c>
      <c r="E30" s="13"/>
      <c r="J30" s="14" t="e">
        <f t="shared" si="5"/>
        <v>#DIV/0!</v>
      </c>
    </row>
    <row r="31" spans="1:10" ht="17.399999999999999" hidden="1" customHeight="1" x14ac:dyDescent="0.25">
      <c r="A31" s="21">
        <v>3222</v>
      </c>
      <c r="B31" s="23" t="s">
        <v>55</v>
      </c>
      <c r="C31" s="13"/>
      <c r="D31" s="15">
        <f t="shared" si="1"/>
        <v>0</v>
      </c>
      <c r="E31" s="13"/>
      <c r="J31" s="14" t="e">
        <f t="shared" si="5"/>
        <v>#DIV/0!</v>
      </c>
    </row>
    <row r="32" spans="1:10" ht="17.399999999999999" hidden="1" customHeight="1" x14ac:dyDescent="0.25">
      <c r="A32" s="21" t="s">
        <v>170</v>
      </c>
      <c r="B32" s="23" t="s">
        <v>56</v>
      </c>
      <c r="C32" s="13"/>
      <c r="D32" s="15">
        <f t="shared" si="1"/>
        <v>0</v>
      </c>
      <c r="E32" s="13"/>
      <c r="J32" s="14" t="e">
        <f t="shared" si="5"/>
        <v>#DIV/0!</v>
      </c>
    </row>
    <row r="33" spans="1:10" ht="17.399999999999999" hidden="1" customHeight="1" x14ac:dyDescent="0.25">
      <c r="A33" s="21">
        <v>3225</v>
      </c>
      <c r="B33" s="23" t="s">
        <v>58</v>
      </c>
      <c r="C33" s="13"/>
      <c r="D33" s="15">
        <f t="shared" si="1"/>
        <v>0</v>
      </c>
      <c r="E33" s="13"/>
      <c r="J33" s="14" t="e">
        <f t="shared" si="5"/>
        <v>#DIV/0!</v>
      </c>
    </row>
    <row r="34" spans="1:10" ht="17.399999999999999" hidden="1" customHeight="1" x14ac:dyDescent="0.25">
      <c r="A34" s="26">
        <v>323</v>
      </c>
      <c r="B34" s="23" t="s">
        <v>5</v>
      </c>
      <c r="C34" s="13"/>
      <c r="D34" s="15">
        <f t="shared" si="1"/>
        <v>0</v>
      </c>
      <c r="E34" s="13"/>
      <c r="J34" s="14" t="e">
        <f t="shared" si="5"/>
        <v>#DIV/0!</v>
      </c>
    </row>
    <row r="35" spans="1:10" ht="17.399999999999999" hidden="1" customHeight="1" x14ac:dyDescent="0.25">
      <c r="A35" s="26">
        <v>3231</v>
      </c>
      <c r="B35" s="23" t="s">
        <v>60</v>
      </c>
      <c r="C35" s="13"/>
      <c r="D35" s="15">
        <f t="shared" si="1"/>
        <v>0</v>
      </c>
      <c r="E35" s="13"/>
      <c r="J35" s="14" t="e">
        <f t="shared" si="5"/>
        <v>#DIV/0!</v>
      </c>
    </row>
    <row r="36" spans="1:10" ht="17.399999999999999" hidden="1" customHeight="1" x14ac:dyDescent="0.25">
      <c r="A36" s="21">
        <v>3234</v>
      </c>
      <c r="B36" s="23" t="s">
        <v>63</v>
      </c>
      <c r="C36" s="13"/>
      <c r="D36" s="15">
        <f t="shared" si="1"/>
        <v>0</v>
      </c>
      <c r="E36" s="13"/>
      <c r="J36" s="14" t="e">
        <f t="shared" si="5"/>
        <v>#DIV/0!</v>
      </c>
    </row>
    <row r="37" spans="1:10" ht="17.399999999999999" hidden="1" customHeight="1" x14ac:dyDescent="0.25">
      <c r="A37" s="21">
        <v>3236</v>
      </c>
      <c r="B37" s="23" t="s">
        <v>65</v>
      </c>
      <c r="C37" s="13"/>
      <c r="D37" s="15">
        <f t="shared" si="1"/>
        <v>0</v>
      </c>
      <c r="E37" s="13"/>
      <c r="J37" s="14" t="e">
        <f t="shared" si="5"/>
        <v>#DIV/0!</v>
      </c>
    </row>
    <row r="38" spans="1:10" ht="17.399999999999999" hidden="1" customHeight="1" x14ac:dyDescent="0.25">
      <c r="A38" s="21">
        <v>3237</v>
      </c>
      <c r="B38" s="23" t="s">
        <v>66</v>
      </c>
      <c r="C38" s="13"/>
      <c r="D38" s="15">
        <f t="shared" si="1"/>
        <v>0</v>
      </c>
      <c r="E38" s="13"/>
      <c r="J38" s="14" t="e">
        <f t="shared" si="5"/>
        <v>#DIV/0!</v>
      </c>
    </row>
    <row r="39" spans="1:10" ht="17.399999999999999" hidden="1" customHeight="1" x14ac:dyDescent="0.25">
      <c r="A39" s="21">
        <v>3238</v>
      </c>
      <c r="B39" s="23" t="s">
        <v>67</v>
      </c>
      <c r="C39" s="13"/>
      <c r="D39" s="15">
        <f t="shared" si="1"/>
        <v>0</v>
      </c>
      <c r="E39" s="13"/>
      <c r="J39" s="14" t="e">
        <f t="shared" si="5"/>
        <v>#DIV/0!</v>
      </c>
    </row>
    <row r="40" spans="1:10" ht="17.399999999999999" hidden="1" customHeight="1" x14ac:dyDescent="0.25">
      <c r="A40" s="21">
        <v>3239</v>
      </c>
      <c r="B40" s="23" t="s">
        <v>68</v>
      </c>
      <c r="C40" s="13"/>
      <c r="D40" s="15">
        <f t="shared" si="1"/>
        <v>0</v>
      </c>
      <c r="E40" s="13"/>
      <c r="J40" s="14" t="e">
        <f t="shared" si="5"/>
        <v>#DIV/0!</v>
      </c>
    </row>
    <row r="41" spans="1:10" ht="30" hidden="1" customHeight="1" x14ac:dyDescent="0.25">
      <c r="A41" s="26">
        <v>324</v>
      </c>
      <c r="B41" s="23" t="s">
        <v>15</v>
      </c>
      <c r="C41" s="13"/>
      <c r="D41" s="15">
        <f t="shared" si="1"/>
        <v>0</v>
      </c>
      <c r="E41" s="13"/>
      <c r="J41" s="14" t="e">
        <f t="shared" si="5"/>
        <v>#DIV/0!</v>
      </c>
    </row>
    <row r="42" spans="1:10" ht="30" hidden="1" customHeight="1" x14ac:dyDescent="0.25">
      <c r="A42" s="21">
        <v>3241</v>
      </c>
      <c r="B42" s="23" t="s">
        <v>15</v>
      </c>
      <c r="C42" s="13"/>
      <c r="D42" s="15">
        <f t="shared" si="1"/>
        <v>0</v>
      </c>
      <c r="E42" s="13"/>
      <c r="J42" s="14" t="e">
        <f t="shared" si="5"/>
        <v>#DIV/0!</v>
      </c>
    </row>
    <row r="43" spans="1:10" ht="17.399999999999999" hidden="1" customHeight="1" x14ac:dyDescent="0.25">
      <c r="A43" s="26">
        <v>329</v>
      </c>
      <c r="B43" s="23" t="s">
        <v>6</v>
      </c>
      <c r="C43" s="13"/>
      <c r="D43" s="15">
        <f t="shared" si="1"/>
        <v>0</v>
      </c>
      <c r="E43" s="13"/>
      <c r="J43" s="14" t="e">
        <f t="shared" si="5"/>
        <v>#DIV/0!</v>
      </c>
    </row>
    <row r="44" spans="1:10" ht="17.399999999999999" hidden="1" customHeight="1" x14ac:dyDescent="0.25">
      <c r="A44" s="21">
        <v>3293</v>
      </c>
      <c r="B44" s="23" t="s">
        <v>70</v>
      </c>
      <c r="C44" s="13"/>
      <c r="D44" s="15">
        <f t="shared" si="1"/>
        <v>0</v>
      </c>
      <c r="E44" s="13"/>
      <c r="J44" s="14" t="e">
        <f t="shared" si="5"/>
        <v>#DIV/0!</v>
      </c>
    </row>
    <row r="45" spans="1:10" ht="17.399999999999999" hidden="1" customHeight="1" x14ac:dyDescent="0.25">
      <c r="A45" s="21">
        <v>3295</v>
      </c>
      <c r="B45" s="23" t="s">
        <v>72</v>
      </c>
      <c r="C45" s="13"/>
      <c r="D45" s="15">
        <f t="shared" si="1"/>
        <v>0</v>
      </c>
      <c r="E45" s="13"/>
      <c r="J45" s="14" t="e">
        <f t="shared" si="5"/>
        <v>#DIV/0!</v>
      </c>
    </row>
    <row r="46" spans="1:10" ht="17.399999999999999" hidden="1" customHeight="1" x14ac:dyDescent="0.25">
      <c r="A46" s="21">
        <v>3296</v>
      </c>
      <c r="B46" s="23" t="s">
        <v>73</v>
      </c>
      <c r="C46" s="13"/>
      <c r="D46" s="15">
        <f t="shared" si="1"/>
        <v>0</v>
      </c>
      <c r="E46" s="13"/>
      <c r="J46" s="14" t="e">
        <f t="shared" si="5"/>
        <v>#DIV/0!</v>
      </c>
    </row>
    <row r="47" spans="1:10" ht="17.399999999999999" hidden="1" customHeight="1" x14ac:dyDescent="0.25">
      <c r="A47" s="21">
        <v>3299</v>
      </c>
      <c r="B47" s="23" t="s">
        <v>6</v>
      </c>
      <c r="C47" s="13"/>
      <c r="D47" s="15">
        <f t="shared" si="1"/>
        <v>0</v>
      </c>
      <c r="E47" s="13"/>
      <c r="J47" s="14" t="e">
        <f t="shared" si="5"/>
        <v>#DIV/0!</v>
      </c>
    </row>
    <row r="48" spans="1:10" x14ac:dyDescent="0.25">
      <c r="A48" s="21">
        <v>34</v>
      </c>
      <c r="B48" s="23" t="s">
        <v>34</v>
      </c>
      <c r="C48" s="13">
        <v>5000</v>
      </c>
      <c r="D48" s="15">
        <f t="shared" si="1"/>
        <v>8000</v>
      </c>
      <c r="E48" s="13">
        <v>13000</v>
      </c>
      <c r="J48" s="14">
        <f t="shared" si="5"/>
        <v>260</v>
      </c>
    </row>
    <row r="49" spans="1:18" ht="17.399999999999999" hidden="1" customHeight="1" x14ac:dyDescent="0.25">
      <c r="A49" s="26">
        <v>343</v>
      </c>
      <c r="B49" s="23" t="s">
        <v>7</v>
      </c>
      <c r="C49" s="13"/>
      <c r="D49" s="15">
        <f t="shared" si="1"/>
        <v>0</v>
      </c>
      <c r="E49" s="13"/>
      <c r="J49" s="14" t="e">
        <f t="shared" si="5"/>
        <v>#DIV/0!</v>
      </c>
    </row>
    <row r="50" spans="1:18" ht="17.399999999999999" hidden="1" customHeight="1" x14ac:dyDescent="0.25">
      <c r="A50" s="21">
        <v>3431</v>
      </c>
      <c r="B50" s="23" t="s">
        <v>75</v>
      </c>
      <c r="C50" s="13"/>
      <c r="D50" s="15">
        <f t="shared" si="1"/>
        <v>0</v>
      </c>
      <c r="E50" s="13"/>
      <c r="J50" s="14" t="e">
        <f t="shared" si="5"/>
        <v>#DIV/0!</v>
      </c>
    </row>
    <row r="51" spans="1:18" ht="30" hidden="1" customHeight="1" x14ac:dyDescent="0.25">
      <c r="A51" s="21">
        <v>3432</v>
      </c>
      <c r="B51" s="23" t="s">
        <v>76</v>
      </c>
      <c r="C51" s="13"/>
      <c r="D51" s="15">
        <f t="shared" si="1"/>
        <v>0</v>
      </c>
      <c r="E51" s="13"/>
      <c r="J51" s="14" t="e">
        <f t="shared" si="5"/>
        <v>#DIV/0!</v>
      </c>
    </row>
    <row r="52" spans="1:18" ht="17.399999999999999" hidden="1" customHeight="1" x14ac:dyDescent="0.25">
      <c r="A52" s="21">
        <v>3433</v>
      </c>
      <c r="B52" s="23" t="s">
        <v>77</v>
      </c>
      <c r="C52" s="13"/>
      <c r="D52" s="15">
        <f t="shared" si="1"/>
        <v>0</v>
      </c>
      <c r="E52" s="13"/>
      <c r="J52" s="14" t="e">
        <f t="shared" si="5"/>
        <v>#DIV/0!</v>
      </c>
    </row>
    <row r="53" spans="1:18" ht="17.399999999999999" hidden="1" customHeight="1" x14ac:dyDescent="0.25">
      <c r="A53" s="21">
        <v>3434</v>
      </c>
      <c r="B53" s="23" t="s">
        <v>78</v>
      </c>
      <c r="C53" s="13"/>
      <c r="D53" s="15">
        <f t="shared" si="1"/>
        <v>0</v>
      </c>
      <c r="E53" s="13"/>
      <c r="J53" s="14" t="e">
        <f t="shared" si="5"/>
        <v>#DIV/0!</v>
      </c>
    </row>
    <row r="54" spans="1:18" x14ac:dyDescent="0.25">
      <c r="A54" s="21">
        <v>36</v>
      </c>
      <c r="B54" s="23" t="s">
        <v>38</v>
      </c>
      <c r="C54" s="13">
        <v>0</v>
      </c>
      <c r="D54" s="15">
        <f t="shared" si="1"/>
        <v>0</v>
      </c>
      <c r="E54" s="13">
        <v>0</v>
      </c>
      <c r="J54" s="174" t="s">
        <v>216</v>
      </c>
    </row>
    <row r="55" spans="1:18" ht="30" hidden="1" customHeight="1" x14ac:dyDescent="0.25">
      <c r="A55" s="26">
        <v>369</v>
      </c>
      <c r="B55" s="23" t="s">
        <v>40</v>
      </c>
      <c r="C55" s="13"/>
      <c r="D55" s="15">
        <f t="shared" si="1"/>
        <v>0</v>
      </c>
      <c r="E55" s="13"/>
      <c r="J55" s="14" t="e">
        <f t="shared" si="5"/>
        <v>#DIV/0!</v>
      </c>
    </row>
    <row r="56" spans="1:18" ht="30" hidden="1" customHeight="1" x14ac:dyDescent="0.25">
      <c r="A56" s="21">
        <v>3691</v>
      </c>
      <c r="B56" s="23" t="s">
        <v>114</v>
      </c>
      <c r="C56" s="13"/>
      <c r="D56" s="15">
        <f t="shared" si="1"/>
        <v>0</v>
      </c>
      <c r="E56" s="13"/>
      <c r="J56" s="14" t="e">
        <f t="shared" si="5"/>
        <v>#DIV/0!</v>
      </c>
    </row>
    <row r="57" spans="1:18" ht="30" x14ac:dyDescent="0.25">
      <c r="A57" s="21">
        <v>37</v>
      </c>
      <c r="B57" s="23" t="s">
        <v>17</v>
      </c>
      <c r="C57" s="13">
        <v>0</v>
      </c>
      <c r="D57" s="15">
        <f t="shared" si="1"/>
        <v>0</v>
      </c>
      <c r="E57" s="13">
        <v>0</v>
      </c>
      <c r="J57" s="174" t="s">
        <v>216</v>
      </c>
      <c r="N57" s="49"/>
      <c r="R57" s="49"/>
    </row>
    <row r="58" spans="1:18" ht="30" hidden="1" customHeight="1" x14ac:dyDescent="0.25">
      <c r="A58" s="26">
        <v>372</v>
      </c>
      <c r="B58" s="23" t="s">
        <v>18</v>
      </c>
      <c r="C58" s="13"/>
      <c r="D58" s="15">
        <f t="shared" si="1"/>
        <v>0</v>
      </c>
      <c r="E58" s="13"/>
      <c r="J58" s="14" t="e">
        <f t="shared" si="5"/>
        <v>#DIV/0!</v>
      </c>
      <c r="N58" s="49"/>
      <c r="R58" s="49"/>
    </row>
    <row r="59" spans="1:18" x14ac:dyDescent="0.25">
      <c r="A59" s="21">
        <v>38</v>
      </c>
      <c r="B59" s="23" t="s">
        <v>10</v>
      </c>
      <c r="C59" s="13">
        <v>1000</v>
      </c>
      <c r="D59" s="15">
        <f t="shared" si="1"/>
        <v>500</v>
      </c>
      <c r="E59" s="13">
        <v>1500</v>
      </c>
      <c r="J59" s="14">
        <f t="shared" si="5"/>
        <v>150</v>
      </c>
      <c r="N59" s="49"/>
      <c r="R59" s="49"/>
    </row>
    <row r="60" spans="1:18" x14ac:dyDescent="0.25">
      <c r="A60" s="76" t="s">
        <v>187</v>
      </c>
      <c r="B60" s="83" t="s">
        <v>185</v>
      </c>
      <c r="C60" s="78">
        <f>+C61</f>
        <v>147900</v>
      </c>
      <c r="D60" s="79">
        <f t="shared" si="1"/>
        <v>326500</v>
      </c>
      <c r="E60" s="78">
        <v>474400</v>
      </c>
      <c r="J60" s="78">
        <f>E60/C60*100</f>
        <v>320.7572684246112</v>
      </c>
      <c r="N60" s="49"/>
      <c r="R60" s="49"/>
    </row>
    <row r="61" spans="1:18" x14ac:dyDescent="0.25">
      <c r="A61" s="21">
        <v>3</v>
      </c>
      <c r="B61" s="22" t="s">
        <v>145</v>
      </c>
      <c r="C61" s="14">
        <v>147900</v>
      </c>
      <c r="D61" s="15">
        <f t="shared" si="1"/>
        <v>326500</v>
      </c>
      <c r="E61" s="14">
        <v>474400</v>
      </c>
      <c r="J61" s="14">
        <f>E61/C61*100</f>
        <v>320.7572684246112</v>
      </c>
      <c r="N61" s="49"/>
      <c r="R61" s="49"/>
    </row>
    <row r="62" spans="1:18" x14ac:dyDescent="0.25">
      <c r="A62" s="21">
        <v>31</v>
      </c>
      <c r="B62" s="23" t="s">
        <v>0</v>
      </c>
      <c r="C62" s="13">
        <v>0</v>
      </c>
      <c r="D62" s="15">
        <f t="shared" si="1"/>
        <v>0</v>
      </c>
      <c r="E62" s="13">
        <v>0</v>
      </c>
      <c r="J62" s="174" t="s">
        <v>216</v>
      </c>
      <c r="N62" s="49"/>
      <c r="R62" s="49"/>
    </row>
    <row r="63" spans="1:18" ht="17.399999999999999" hidden="1" customHeight="1" x14ac:dyDescent="0.25">
      <c r="A63" s="26">
        <v>311</v>
      </c>
      <c r="B63" s="23" t="s">
        <v>33</v>
      </c>
      <c r="C63" s="13"/>
      <c r="D63" s="15">
        <f t="shared" si="1"/>
        <v>0</v>
      </c>
      <c r="E63" s="13"/>
      <c r="J63" s="14" t="e">
        <f t="shared" ref="J63:J72" si="6">E63/C63*100</f>
        <v>#DIV/0!</v>
      </c>
      <c r="N63" s="49"/>
      <c r="R63" s="49"/>
    </row>
    <row r="64" spans="1:18" ht="17.399999999999999" hidden="1" customHeight="1" x14ac:dyDescent="0.25">
      <c r="A64" s="21">
        <v>3111</v>
      </c>
      <c r="B64" s="23" t="s">
        <v>47</v>
      </c>
      <c r="C64" s="13"/>
      <c r="D64" s="15">
        <f t="shared" si="1"/>
        <v>0</v>
      </c>
      <c r="E64" s="13"/>
      <c r="J64" s="14" t="e">
        <f t="shared" si="6"/>
        <v>#DIV/0!</v>
      </c>
      <c r="N64" s="49"/>
      <c r="R64" s="49"/>
    </row>
    <row r="65" spans="1:18" ht="17.399999999999999" hidden="1" customHeight="1" x14ac:dyDescent="0.25">
      <c r="A65" s="21">
        <v>3113</v>
      </c>
      <c r="B65" s="23" t="s">
        <v>48</v>
      </c>
      <c r="C65" s="13"/>
      <c r="D65" s="15">
        <f t="shared" si="1"/>
        <v>0</v>
      </c>
      <c r="E65" s="13"/>
      <c r="J65" s="14" t="e">
        <f t="shared" si="6"/>
        <v>#DIV/0!</v>
      </c>
      <c r="N65" s="49"/>
      <c r="R65" s="49"/>
    </row>
    <row r="66" spans="1:18" ht="17.399999999999999" hidden="1" customHeight="1" x14ac:dyDescent="0.25">
      <c r="A66" s="21">
        <v>3114</v>
      </c>
      <c r="B66" s="23" t="s">
        <v>111</v>
      </c>
      <c r="C66" s="13"/>
      <c r="D66" s="15">
        <f t="shared" si="1"/>
        <v>0</v>
      </c>
      <c r="E66" s="13"/>
      <c r="J66" s="14" t="e">
        <f t="shared" si="6"/>
        <v>#DIV/0!</v>
      </c>
      <c r="N66" s="49"/>
      <c r="R66" s="49"/>
    </row>
    <row r="67" spans="1:18" ht="17.399999999999999" hidden="1" customHeight="1" x14ac:dyDescent="0.25">
      <c r="A67" s="26">
        <v>312</v>
      </c>
      <c r="B67" s="23" t="s">
        <v>13</v>
      </c>
      <c r="C67" s="13"/>
      <c r="D67" s="15">
        <f t="shared" si="1"/>
        <v>0</v>
      </c>
      <c r="E67" s="13"/>
      <c r="J67" s="14" t="e">
        <f t="shared" si="6"/>
        <v>#DIV/0!</v>
      </c>
      <c r="N67" s="49"/>
      <c r="R67" s="49"/>
    </row>
    <row r="68" spans="1:18" ht="17.399999999999999" hidden="1" customHeight="1" x14ac:dyDescent="0.25">
      <c r="A68" s="21">
        <v>3121</v>
      </c>
      <c r="B68" s="23" t="s">
        <v>13</v>
      </c>
      <c r="C68" s="13"/>
      <c r="D68" s="15">
        <f t="shared" si="1"/>
        <v>0</v>
      </c>
      <c r="E68" s="13"/>
      <c r="J68" s="14" t="e">
        <f t="shared" si="6"/>
        <v>#DIV/0!</v>
      </c>
      <c r="N68" s="49"/>
      <c r="R68" s="49"/>
    </row>
    <row r="69" spans="1:18" ht="17.399999999999999" hidden="1" customHeight="1" x14ac:dyDescent="0.25">
      <c r="A69" s="26">
        <v>313</v>
      </c>
      <c r="B69" s="23" t="s">
        <v>1</v>
      </c>
      <c r="C69" s="13"/>
      <c r="D69" s="15">
        <f t="shared" si="1"/>
        <v>0</v>
      </c>
      <c r="E69" s="13"/>
      <c r="J69" s="14" t="e">
        <f t="shared" si="6"/>
        <v>#DIV/0!</v>
      </c>
      <c r="N69" s="49"/>
      <c r="R69" s="49"/>
    </row>
    <row r="70" spans="1:18" ht="30" hidden="1" customHeight="1" x14ac:dyDescent="0.25">
      <c r="A70" s="21">
        <v>3132</v>
      </c>
      <c r="B70" s="23" t="s">
        <v>49</v>
      </c>
      <c r="C70" s="13"/>
      <c r="D70" s="15">
        <f t="shared" si="1"/>
        <v>0</v>
      </c>
      <c r="E70" s="13"/>
      <c r="J70" s="14" t="e">
        <f t="shared" si="6"/>
        <v>#DIV/0!</v>
      </c>
      <c r="N70" s="49"/>
      <c r="R70" s="49"/>
    </row>
    <row r="71" spans="1:18" ht="17.399999999999999" hidden="1" customHeight="1" x14ac:dyDescent="0.25">
      <c r="A71" s="21">
        <v>3133</v>
      </c>
      <c r="B71" s="23" t="s">
        <v>50</v>
      </c>
      <c r="C71" s="13"/>
      <c r="D71" s="15">
        <f t="shared" si="1"/>
        <v>0</v>
      </c>
      <c r="E71" s="13"/>
      <c r="J71" s="14" t="e">
        <f t="shared" si="6"/>
        <v>#DIV/0!</v>
      </c>
      <c r="N71" s="49"/>
      <c r="R71" s="49"/>
    </row>
    <row r="72" spans="1:18" x14ac:dyDescent="0.25">
      <c r="A72" s="21">
        <v>32</v>
      </c>
      <c r="B72" s="23" t="s">
        <v>2</v>
      </c>
      <c r="C72" s="13">
        <v>147900</v>
      </c>
      <c r="D72" s="15">
        <f t="shared" si="1"/>
        <v>326500</v>
      </c>
      <c r="E72" s="13">
        <v>474400</v>
      </c>
      <c r="J72" s="14">
        <f t="shared" si="6"/>
        <v>320.7572684246112</v>
      </c>
      <c r="N72" s="49"/>
      <c r="R72" s="49"/>
    </row>
    <row r="73" spans="1:18" x14ac:dyDescent="0.25">
      <c r="A73" s="21">
        <v>38</v>
      </c>
      <c r="B73" s="23" t="s">
        <v>10</v>
      </c>
      <c r="C73" s="13">
        <v>0</v>
      </c>
      <c r="D73" s="15">
        <f t="shared" ref="D73:D136" si="7">+E73-C73</f>
        <v>0</v>
      </c>
      <c r="E73" s="13">
        <v>0</v>
      </c>
      <c r="J73" s="174" t="s">
        <v>216</v>
      </c>
      <c r="N73" s="49"/>
      <c r="R73" s="49"/>
    </row>
    <row r="74" spans="1:18" ht="17.399999999999999" hidden="1" customHeight="1" x14ac:dyDescent="0.25">
      <c r="A74" s="26">
        <v>381</v>
      </c>
      <c r="B74" s="23" t="s">
        <v>26</v>
      </c>
      <c r="C74" s="29">
        <v>1000</v>
      </c>
      <c r="D74" s="15">
        <f t="shared" si="7"/>
        <v>0</v>
      </c>
      <c r="E74" s="29">
        <v>1000</v>
      </c>
      <c r="J74" s="29">
        <v>1000</v>
      </c>
      <c r="N74" s="49"/>
      <c r="R74" s="49"/>
    </row>
    <row r="75" spans="1:18" ht="17.399999999999999" hidden="1" customHeight="1" x14ac:dyDescent="0.25">
      <c r="A75" s="21">
        <v>3811</v>
      </c>
      <c r="B75" s="23" t="s">
        <v>79</v>
      </c>
      <c r="C75" s="29">
        <v>1000</v>
      </c>
      <c r="D75" s="15">
        <f t="shared" si="7"/>
        <v>0</v>
      </c>
      <c r="E75" s="29">
        <v>1000</v>
      </c>
      <c r="J75" s="29">
        <v>1000</v>
      </c>
      <c r="N75" s="49"/>
      <c r="R75" s="49"/>
    </row>
    <row r="76" spans="1:18" ht="17.399999999999999" hidden="1" customHeight="1" x14ac:dyDescent="0.25">
      <c r="A76" s="26">
        <v>383</v>
      </c>
      <c r="B76" s="23" t="s">
        <v>9</v>
      </c>
      <c r="C76" s="29">
        <v>13750</v>
      </c>
      <c r="D76" s="15">
        <f t="shared" si="7"/>
        <v>0</v>
      </c>
      <c r="E76" s="29">
        <v>13750</v>
      </c>
      <c r="J76" s="29">
        <v>13750</v>
      </c>
      <c r="N76" s="49"/>
      <c r="R76" s="49"/>
    </row>
    <row r="77" spans="1:18" ht="17.399999999999999" hidden="1" customHeight="1" x14ac:dyDescent="0.25">
      <c r="A77" s="21">
        <v>3831</v>
      </c>
      <c r="B77" s="23" t="s">
        <v>80</v>
      </c>
      <c r="C77" s="29">
        <v>10000</v>
      </c>
      <c r="D77" s="15">
        <f t="shared" si="7"/>
        <v>0</v>
      </c>
      <c r="E77" s="29">
        <v>10000</v>
      </c>
      <c r="J77" s="29">
        <v>10000</v>
      </c>
      <c r="N77" s="49"/>
      <c r="R77" s="49"/>
    </row>
    <row r="78" spans="1:18" ht="17.399999999999999" hidden="1" customHeight="1" x14ac:dyDescent="0.25">
      <c r="A78" s="21">
        <v>3833</v>
      </c>
      <c r="B78" s="23" t="s">
        <v>81</v>
      </c>
      <c r="C78" s="29">
        <v>1000</v>
      </c>
      <c r="D78" s="15">
        <f t="shared" si="7"/>
        <v>0</v>
      </c>
      <c r="E78" s="29">
        <v>1000</v>
      </c>
      <c r="J78" s="29">
        <v>1000</v>
      </c>
      <c r="N78" s="49"/>
      <c r="R78" s="49"/>
    </row>
    <row r="79" spans="1:18" ht="17.399999999999999" hidden="1" customHeight="1" x14ac:dyDescent="0.25">
      <c r="A79" s="21">
        <v>3834</v>
      </c>
      <c r="B79" s="23" t="s">
        <v>82</v>
      </c>
      <c r="C79" s="29">
        <v>2750</v>
      </c>
      <c r="D79" s="15">
        <f t="shared" si="7"/>
        <v>0</v>
      </c>
      <c r="E79" s="29">
        <v>2750</v>
      </c>
      <c r="J79" s="29">
        <v>2750</v>
      </c>
      <c r="N79" s="49"/>
      <c r="R79" s="49"/>
    </row>
    <row r="80" spans="1:18" x14ac:dyDescent="0.25">
      <c r="A80" s="76" t="s">
        <v>173</v>
      </c>
      <c r="B80" s="83" t="s">
        <v>133</v>
      </c>
      <c r="C80" s="78">
        <f>+C81</f>
        <v>9132268</v>
      </c>
      <c r="D80" s="79">
        <f t="shared" si="7"/>
        <v>-1084499.7000000002</v>
      </c>
      <c r="E80" s="78">
        <f>+E81</f>
        <v>8047768.2999999998</v>
      </c>
      <c r="J80" s="78">
        <f>E80/C80*100</f>
        <v>88.124530510931137</v>
      </c>
      <c r="N80" s="49"/>
      <c r="R80" s="49"/>
    </row>
    <row r="81" spans="1:18" x14ac:dyDescent="0.25">
      <c r="A81" s="21">
        <v>3</v>
      </c>
      <c r="B81" s="22" t="s">
        <v>145</v>
      </c>
      <c r="C81" s="211">
        <f>SUM(C82:C129)</f>
        <v>9132268</v>
      </c>
      <c r="D81" s="15">
        <f t="shared" si="7"/>
        <v>-1084499.7000000002</v>
      </c>
      <c r="E81" s="14">
        <f>SUM(E82:E129)</f>
        <v>8047768.2999999998</v>
      </c>
      <c r="J81" s="14">
        <f>E81/C81*100</f>
        <v>88.124530510931137</v>
      </c>
      <c r="N81" s="49"/>
      <c r="R81" s="49"/>
    </row>
    <row r="82" spans="1:18" x14ac:dyDescent="0.25">
      <c r="A82" s="21">
        <v>31</v>
      </c>
      <c r="B82" s="23" t="s">
        <v>0</v>
      </c>
      <c r="C82" s="212">
        <v>7956336</v>
      </c>
      <c r="D82" s="15">
        <f t="shared" si="7"/>
        <v>-521000</v>
      </c>
      <c r="E82" s="13">
        <v>7435336</v>
      </c>
      <c r="J82" s="14">
        <f t="shared" ref="J82:J128" si="8">E82/C82*100</f>
        <v>93.45175970446698</v>
      </c>
      <c r="N82" s="49"/>
      <c r="R82" s="49"/>
    </row>
    <row r="83" spans="1:18" ht="17.399999999999999" hidden="1" customHeight="1" x14ac:dyDescent="0.25">
      <c r="A83" s="26">
        <v>311</v>
      </c>
      <c r="B83" s="23" t="s">
        <v>33</v>
      </c>
      <c r="C83" s="212"/>
      <c r="D83" s="15">
        <f t="shared" si="7"/>
        <v>0</v>
      </c>
      <c r="E83" s="13"/>
      <c r="J83" s="14" t="e">
        <f t="shared" si="8"/>
        <v>#DIV/0!</v>
      </c>
      <c r="N83" s="49"/>
      <c r="R83" s="49"/>
    </row>
    <row r="84" spans="1:18" ht="17.399999999999999" hidden="1" customHeight="1" x14ac:dyDescent="0.25">
      <c r="A84" s="21">
        <v>3111</v>
      </c>
      <c r="B84" s="23" t="s">
        <v>47</v>
      </c>
      <c r="C84" s="212"/>
      <c r="D84" s="15">
        <f t="shared" si="7"/>
        <v>0</v>
      </c>
      <c r="E84" s="13"/>
      <c r="J84" s="14" t="e">
        <f t="shared" si="8"/>
        <v>#DIV/0!</v>
      </c>
    </row>
    <row r="85" spans="1:18" ht="17.399999999999999" hidden="1" customHeight="1" x14ac:dyDescent="0.25">
      <c r="A85" s="21">
        <v>3113</v>
      </c>
      <c r="B85" s="23" t="s">
        <v>48</v>
      </c>
      <c r="C85" s="212"/>
      <c r="D85" s="15">
        <f t="shared" si="7"/>
        <v>0</v>
      </c>
      <c r="E85" s="13"/>
      <c r="J85" s="14" t="e">
        <f t="shared" si="8"/>
        <v>#DIV/0!</v>
      </c>
    </row>
    <row r="86" spans="1:18" ht="17.399999999999999" hidden="1" customHeight="1" x14ac:dyDescent="0.25">
      <c r="A86" s="21">
        <v>3114</v>
      </c>
      <c r="B86" s="23" t="s">
        <v>111</v>
      </c>
      <c r="C86" s="212"/>
      <c r="D86" s="15">
        <f t="shared" si="7"/>
        <v>0</v>
      </c>
      <c r="E86" s="13"/>
      <c r="J86" s="14" t="e">
        <f t="shared" si="8"/>
        <v>#DIV/0!</v>
      </c>
    </row>
    <row r="87" spans="1:18" ht="17.399999999999999" hidden="1" customHeight="1" x14ac:dyDescent="0.25">
      <c r="A87" s="26">
        <v>312</v>
      </c>
      <c r="B87" s="23" t="s">
        <v>13</v>
      </c>
      <c r="C87" s="212"/>
      <c r="D87" s="15">
        <f t="shared" si="7"/>
        <v>0</v>
      </c>
      <c r="E87" s="13"/>
      <c r="J87" s="14" t="e">
        <f t="shared" si="8"/>
        <v>#DIV/0!</v>
      </c>
    </row>
    <row r="88" spans="1:18" ht="17.399999999999999" hidden="1" customHeight="1" x14ac:dyDescent="0.25">
      <c r="A88" s="21">
        <v>3121</v>
      </c>
      <c r="B88" s="23" t="s">
        <v>13</v>
      </c>
      <c r="C88" s="212"/>
      <c r="D88" s="15">
        <f t="shared" si="7"/>
        <v>0</v>
      </c>
      <c r="E88" s="13"/>
      <c r="J88" s="14" t="e">
        <f t="shared" si="8"/>
        <v>#DIV/0!</v>
      </c>
    </row>
    <row r="89" spans="1:18" ht="17.399999999999999" hidden="1" customHeight="1" x14ac:dyDescent="0.25">
      <c r="A89" s="26">
        <v>313</v>
      </c>
      <c r="B89" s="23" t="s">
        <v>1</v>
      </c>
      <c r="C89" s="212"/>
      <c r="D89" s="15">
        <f t="shared" si="7"/>
        <v>0</v>
      </c>
      <c r="E89" s="13"/>
      <c r="J89" s="14" t="e">
        <f t="shared" si="8"/>
        <v>#DIV/0!</v>
      </c>
    </row>
    <row r="90" spans="1:18" ht="30" hidden="1" customHeight="1" x14ac:dyDescent="0.25">
      <c r="A90" s="21">
        <v>3132</v>
      </c>
      <c r="B90" s="23" t="s">
        <v>49</v>
      </c>
      <c r="C90" s="212"/>
      <c r="D90" s="15">
        <f t="shared" si="7"/>
        <v>0</v>
      </c>
      <c r="E90" s="13"/>
      <c r="J90" s="14" t="e">
        <f t="shared" si="8"/>
        <v>#DIV/0!</v>
      </c>
    </row>
    <row r="91" spans="1:18" ht="17.399999999999999" hidden="1" customHeight="1" x14ac:dyDescent="0.25">
      <c r="A91" s="21">
        <v>3133</v>
      </c>
      <c r="B91" s="23" t="s">
        <v>50</v>
      </c>
      <c r="C91" s="212"/>
      <c r="D91" s="15">
        <f t="shared" si="7"/>
        <v>0</v>
      </c>
      <c r="E91" s="13"/>
      <c r="J91" s="14" t="e">
        <f t="shared" si="8"/>
        <v>#DIV/0!</v>
      </c>
    </row>
    <row r="92" spans="1:18" x14ac:dyDescent="0.25">
      <c r="A92" s="21">
        <v>32</v>
      </c>
      <c r="B92" s="23" t="s">
        <v>2</v>
      </c>
      <c r="C92" s="212">
        <v>1175932</v>
      </c>
      <c r="D92" s="15">
        <f t="shared" si="7"/>
        <v>-563499.69999999995</v>
      </c>
      <c r="E92" s="13">
        <v>612432.30000000005</v>
      </c>
      <c r="J92" s="14">
        <f t="shared" si="8"/>
        <v>52.080587993183279</v>
      </c>
    </row>
    <row r="93" spans="1:18" ht="17.399999999999999" hidden="1" customHeight="1" x14ac:dyDescent="0.25">
      <c r="A93" s="26">
        <v>321</v>
      </c>
      <c r="B93" s="23" t="s">
        <v>3</v>
      </c>
      <c r="C93" s="13"/>
      <c r="D93" s="15">
        <f t="shared" si="7"/>
        <v>0</v>
      </c>
      <c r="E93" s="13"/>
      <c r="J93" s="14" t="e">
        <f t="shared" si="8"/>
        <v>#DIV/0!</v>
      </c>
    </row>
    <row r="94" spans="1:18" ht="17.399999999999999" hidden="1" customHeight="1" x14ac:dyDescent="0.25">
      <c r="A94" s="21">
        <v>3211</v>
      </c>
      <c r="B94" s="23" t="s">
        <v>51</v>
      </c>
      <c r="C94" s="13"/>
      <c r="D94" s="15">
        <f t="shared" si="7"/>
        <v>0</v>
      </c>
      <c r="E94" s="13"/>
      <c r="J94" s="14" t="e">
        <f t="shared" si="8"/>
        <v>#DIV/0!</v>
      </c>
    </row>
    <row r="95" spans="1:18" ht="30" hidden="1" customHeight="1" x14ac:dyDescent="0.25">
      <c r="A95" s="21">
        <v>3212</v>
      </c>
      <c r="B95" s="23" t="s">
        <v>53</v>
      </c>
      <c r="C95" s="13"/>
      <c r="D95" s="15">
        <f t="shared" si="7"/>
        <v>0</v>
      </c>
      <c r="E95" s="13"/>
      <c r="J95" s="14" t="e">
        <f t="shared" si="8"/>
        <v>#DIV/0!</v>
      </c>
    </row>
    <row r="96" spans="1:18" ht="17.399999999999999" hidden="1" customHeight="1" x14ac:dyDescent="0.25">
      <c r="A96" s="21">
        <v>3213</v>
      </c>
      <c r="B96" s="23" t="s">
        <v>52</v>
      </c>
      <c r="C96" s="13"/>
      <c r="D96" s="15">
        <f t="shared" si="7"/>
        <v>0</v>
      </c>
      <c r="E96" s="13"/>
      <c r="J96" s="14" t="e">
        <f t="shared" si="8"/>
        <v>#DIV/0!</v>
      </c>
    </row>
    <row r="97" spans="1:10" ht="17.399999999999999" hidden="1" customHeight="1" x14ac:dyDescent="0.25">
      <c r="A97" s="26">
        <v>322</v>
      </c>
      <c r="B97" s="23" t="s">
        <v>4</v>
      </c>
      <c r="C97" s="13"/>
      <c r="D97" s="15">
        <f t="shared" si="7"/>
        <v>0</v>
      </c>
      <c r="E97" s="13"/>
      <c r="J97" s="14" t="e">
        <f t="shared" si="8"/>
        <v>#DIV/0!</v>
      </c>
    </row>
    <row r="98" spans="1:10" ht="17.399999999999999" hidden="1" customHeight="1" x14ac:dyDescent="0.25">
      <c r="A98" s="21">
        <v>3221</v>
      </c>
      <c r="B98" s="23" t="s">
        <v>54</v>
      </c>
      <c r="C98" s="13"/>
      <c r="D98" s="15">
        <f t="shared" si="7"/>
        <v>0</v>
      </c>
      <c r="E98" s="13"/>
      <c r="J98" s="14" t="e">
        <f t="shared" si="8"/>
        <v>#DIV/0!</v>
      </c>
    </row>
    <row r="99" spans="1:10" ht="17.399999999999999" hidden="1" customHeight="1" x14ac:dyDescent="0.25">
      <c r="A99" s="21">
        <v>3222</v>
      </c>
      <c r="B99" s="23" t="s">
        <v>55</v>
      </c>
      <c r="C99" s="13"/>
      <c r="D99" s="15">
        <f t="shared" si="7"/>
        <v>0</v>
      </c>
      <c r="E99" s="13"/>
      <c r="J99" s="14" t="e">
        <f t="shared" si="8"/>
        <v>#DIV/0!</v>
      </c>
    </row>
    <row r="100" spans="1:10" ht="17.399999999999999" hidden="1" customHeight="1" x14ac:dyDescent="0.25">
      <c r="A100" s="21">
        <v>3223</v>
      </c>
      <c r="B100" s="23" t="s">
        <v>56</v>
      </c>
      <c r="C100" s="13"/>
      <c r="D100" s="15">
        <f t="shared" si="7"/>
        <v>0</v>
      </c>
      <c r="E100" s="13"/>
      <c r="J100" s="14" t="e">
        <f t="shared" si="8"/>
        <v>#DIV/0!</v>
      </c>
    </row>
    <row r="101" spans="1:10" ht="30" hidden="1" customHeight="1" x14ac:dyDescent="0.25">
      <c r="A101" s="21">
        <v>3224</v>
      </c>
      <c r="B101" s="23" t="s">
        <v>57</v>
      </c>
      <c r="C101" s="13"/>
      <c r="D101" s="15">
        <f t="shared" si="7"/>
        <v>0</v>
      </c>
      <c r="E101" s="13"/>
      <c r="J101" s="14" t="e">
        <f t="shared" si="8"/>
        <v>#DIV/0!</v>
      </c>
    </row>
    <row r="102" spans="1:10" ht="17.399999999999999" hidden="1" customHeight="1" x14ac:dyDescent="0.25">
      <c r="A102" s="21">
        <v>3225</v>
      </c>
      <c r="B102" s="23" t="s">
        <v>58</v>
      </c>
      <c r="C102" s="13"/>
      <c r="D102" s="15">
        <f t="shared" si="7"/>
        <v>0</v>
      </c>
      <c r="E102" s="13"/>
      <c r="J102" s="14" t="e">
        <f t="shared" si="8"/>
        <v>#DIV/0!</v>
      </c>
    </row>
    <row r="103" spans="1:10" ht="17.399999999999999" hidden="1" customHeight="1" x14ac:dyDescent="0.25">
      <c r="A103" s="21">
        <v>3227</v>
      </c>
      <c r="B103" s="23" t="s">
        <v>59</v>
      </c>
      <c r="C103" s="13"/>
      <c r="D103" s="15">
        <f t="shared" si="7"/>
        <v>0</v>
      </c>
      <c r="E103" s="13"/>
      <c r="J103" s="14" t="e">
        <f t="shared" si="8"/>
        <v>#DIV/0!</v>
      </c>
    </row>
    <row r="104" spans="1:10" ht="17.399999999999999" hidden="1" customHeight="1" x14ac:dyDescent="0.25">
      <c r="A104" s="26">
        <v>323</v>
      </c>
      <c r="B104" s="23" t="s">
        <v>5</v>
      </c>
      <c r="C104" s="13"/>
      <c r="D104" s="15">
        <f t="shared" si="7"/>
        <v>0</v>
      </c>
      <c r="E104" s="13"/>
      <c r="J104" s="14" t="e">
        <f t="shared" si="8"/>
        <v>#DIV/0!</v>
      </c>
    </row>
    <row r="105" spans="1:10" ht="17.399999999999999" hidden="1" customHeight="1" x14ac:dyDescent="0.25">
      <c r="A105" s="21">
        <v>3231</v>
      </c>
      <c r="B105" s="23" t="s">
        <v>60</v>
      </c>
      <c r="C105" s="13"/>
      <c r="D105" s="15">
        <f t="shared" si="7"/>
        <v>0</v>
      </c>
      <c r="E105" s="13"/>
      <c r="J105" s="14" t="e">
        <f t="shared" si="8"/>
        <v>#DIV/0!</v>
      </c>
    </row>
    <row r="106" spans="1:10" ht="17.399999999999999" hidden="1" customHeight="1" x14ac:dyDescent="0.25">
      <c r="A106" s="21">
        <v>3232</v>
      </c>
      <c r="B106" s="23" t="s">
        <v>61</v>
      </c>
      <c r="C106" s="13"/>
      <c r="D106" s="15">
        <f t="shared" si="7"/>
        <v>0</v>
      </c>
      <c r="E106" s="13"/>
      <c r="J106" s="14" t="e">
        <f t="shared" si="8"/>
        <v>#DIV/0!</v>
      </c>
    </row>
    <row r="107" spans="1:10" ht="17.399999999999999" hidden="1" customHeight="1" x14ac:dyDescent="0.25">
      <c r="A107" s="21">
        <v>3233</v>
      </c>
      <c r="B107" s="23" t="s">
        <v>62</v>
      </c>
      <c r="C107" s="13"/>
      <c r="D107" s="15">
        <f t="shared" si="7"/>
        <v>0</v>
      </c>
      <c r="E107" s="13"/>
      <c r="J107" s="14" t="e">
        <f t="shared" si="8"/>
        <v>#DIV/0!</v>
      </c>
    </row>
    <row r="108" spans="1:10" ht="17.399999999999999" hidden="1" customHeight="1" x14ac:dyDescent="0.25">
      <c r="A108" s="21">
        <v>3234</v>
      </c>
      <c r="B108" s="23" t="s">
        <v>63</v>
      </c>
      <c r="C108" s="13"/>
      <c r="D108" s="15">
        <f t="shared" si="7"/>
        <v>0</v>
      </c>
      <c r="E108" s="13"/>
      <c r="J108" s="14" t="e">
        <f t="shared" si="8"/>
        <v>#DIV/0!</v>
      </c>
    </row>
    <row r="109" spans="1:10" ht="17.399999999999999" hidden="1" customHeight="1" x14ac:dyDescent="0.25">
      <c r="A109" s="21">
        <v>3235</v>
      </c>
      <c r="B109" s="23" t="s">
        <v>64</v>
      </c>
      <c r="C109" s="13"/>
      <c r="D109" s="15">
        <f t="shared" si="7"/>
        <v>0</v>
      </c>
      <c r="E109" s="13"/>
      <c r="J109" s="14" t="e">
        <f t="shared" si="8"/>
        <v>#DIV/0!</v>
      </c>
    </row>
    <row r="110" spans="1:10" ht="17.399999999999999" hidden="1" customHeight="1" x14ac:dyDescent="0.25">
      <c r="A110" s="21">
        <v>3236</v>
      </c>
      <c r="B110" s="23" t="s">
        <v>65</v>
      </c>
      <c r="C110" s="13"/>
      <c r="D110" s="15">
        <f t="shared" si="7"/>
        <v>0</v>
      </c>
      <c r="E110" s="13"/>
      <c r="J110" s="14" t="e">
        <f t="shared" si="8"/>
        <v>#DIV/0!</v>
      </c>
    </row>
    <row r="111" spans="1:10" ht="17.399999999999999" hidden="1" customHeight="1" x14ac:dyDescent="0.25">
      <c r="A111" s="21">
        <v>3237</v>
      </c>
      <c r="B111" s="23" t="s">
        <v>66</v>
      </c>
      <c r="C111" s="13"/>
      <c r="D111" s="15">
        <f t="shared" si="7"/>
        <v>0</v>
      </c>
      <c r="E111" s="13"/>
      <c r="J111" s="14" t="e">
        <f t="shared" si="8"/>
        <v>#DIV/0!</v>
      </c>
    </row>
    <row r="112" spans="1:10" ht="17.399999999999999" hidden="1" customHeight="1" x14ac:dyDescent="0.25">
      <c r="A112" s="21">
        <v>3238</v>
      </c>
      <c r="B112" s="23" t="s">
        <v>67</v>
      </c>
      <c r="C112" s="13"/>
      <c r="D112" s="15">
        <f t="shared" si="7"/>
        <v>0</v>
      </c>
      <c r="E112" s="13"/>
      <c r="J112" s="14" t="e">
        <f t="shared" si="8"/>
        <v>#DIV/0!</v>
      </c>
    </row>
    <row r="113" spans="1:10" ht="17.399999999999999" hidden="1" customHeight="1" x14ac:dyDescent="0.25">
      <c r="A113" s="21">
        <v>3239</v>
      </c>
      <c r="B113" s="23" t="s">
        <v>68</v>
      </c>
      <c r="C113" s="13"/>
      <c r="D113" s="15">
        <f t="shared" si="7"/>
        <v>0</v>
      </c>
      <c r="E113" s="13"/>
      <c r="J113" s="14" t="e">
        <f t="shared" si="8"/>
        <v>#DIV/0!</v>
      </c>
    </row>
    <row r="114" spans="1:10" ht="30" hidden="1" customHeight="1" x14ac:dyDescent="0.25">
      <c r="A114" s="26">
        <v>324</v>
      </c>
      <c r="B114" s="23" t="s">
        <v>15</v>
      </c>
      <c r="C114" s="13"/>
      <c r="D114" s="15">
        <f t="shared" si="7"/>
        <v>0</v>
      </c>
      <c r="E114" s="13"/>
      <c r="J114" s="14" t="e">
        <f t="shared" si="8"/>
        <v>#DIV/0!</v>
      </c>
    </row>
    <row r="115" spans="1:10" ht="30" hidden="1" customHeight="1" x14ac:dyDescent="0.25">
      <c r="A115" s="21">
        <v>3241</v>
      </c>
      <c r="B115" s="23" t="s">
        <v>15</v>
      </c>
      <c r="C115" s="13"/>
      <c r="D115" s="15">
        <f t="shared" si="7"/>
        <v>0</v>
      </c>
      <c r="E115" s="13"/>
      <c r="J115" s="14" t="e">
        <f t="shared" si="8"/>
        <v>#DIV/0!</v>
      </c>
    </row>
    <row r="116" spans="1:10" ht="17.399999999999999" hidden="1" customHeight="1" x14ac:dyDescent="0.25">
      <c r="A116" s="26">
        <v>329</v>
      </c>
      <c r="B116" s="23" t="s">
        <v>6</v>
      </c>
      <c r="C116" s="13"/>
      <c r="D116" s="15">
        <f t="shared" si="7"/>
        <v>0</v>
      </c>
      <c r="E116" s="13"/>
      <c r="J116" s="14" t="e">
        <f t="shared" si="8"/>
        <v>#DIV/0!</v>
      </c>
    </row>
    <row r="117" spans="1:10" ht="17.399999999999999" hidden="1" customHeight="1" x14ac:dyDescent="0.25">
      <c r="A117" s="21">
        <v>3291</v>
      </c>
      <c r="B117" s="23" t="s">
        <v>74</v>
      </c>
      <c r="C117" s="13"/>
      <c r="D117" s="15">
        <f t="shared" si="7"/>
        <v>0</v>
      </c>
      <c r="E117" s="13"/>
      <c r="J117" s="14" t="e">
        <f t="shared" si="8"/>
        <v>#DIV/0!</v>
      </c>
    </row>
    <row r="118" spans="1:10" ht="17.399999999999999" hidden="1" customHeight="1" x14ac:dyDescent="0.25">
      <c r="A118" s="21">
        <v>3292</v>
      </c>
      <c r="B118" s="23" t="s">
        <v>69</v>
      </c>
      <c r="C118" s="13"/>
      <c r="D118" s="15">
        <f t="shared" si="7"/>
        <v>0</v>
      </c>
      <c r="E118" s="13"/>
      <c r="J118" s="14" t="e">
        <f t="shared" si="8"/>
        <v>#DIV/0!</v>
      </c>
    </row>
    <row r="119" spans="1:10" ht="17.399999999999999" hidden="1" customHeight="1" x14ac:dyDescent="0.25">
      <c r="A119" s="21">
        <v>3294</v>
      </c>
      <c r="B119" s="23" t="s">
        <v>71</v>
      </c>
      <c r="C119" s="13"/>
      <c r="D119" s="15">
        <f t="shared" si="7"/>
        <v>0</v>
      </c>
      <c r="E119" s="13"/>
      <c r="J119" s="14" t="e">
        <f t="shared" si="8"/>
        <v>#DIV/0!</v>
      </c>
    </row>
    <row r="120" spans="1:10" ht="17.399999999999999" hidden="1" customHeight="1" x14ac:dyDescent="0.25">
      <c r="A120" s="21">
        <v>3295</v>
      </c>
      <c r="B120" s="23" t="s">
        <v>72</v>
      </c>
      <c r="C120" s="13"/>
      <c r="D120" s="15">
        <f t="shared" si="7"/>
        <v>0</v>
      </c>
      <c r="E120" s="13"/>
      <c r="J120" s="14" t="e">
        <f t="shared" si="8"/>
        <v>#DIV/0!</v>
      </c>
    </row>
    <row r="121" spans="1:10" ht="17.399999999999999" hidden="1" customHeight="1" x14ac:dyDescent="0.25">
      <c r="A121" s="21">
        <v>3296</v>
      </c>
      <c r="B121" s="23" t="s">
        <v>73</v>
      </c>
      <c r="C121" s="13"/>
      <c r="D121" s="15">
        <f t="shared" si="7"/>
        <v>0</v>
      </c>
      <c r="E121" s="13"/>
      <c r="J121" s="14" t="e">
        <f t="shared" si="8"/>
        <v>#DIV/0!</v>
      </c>
    </row>
    <row r="122" spans="1:10" ht="17.399999999999999" hidden="1" customHeight="1" x14ac:dyDescent="0.25">
      <c r="A122" s="21">
        <v>3299</v>
      </c>
      <c r="B122" s="23" t="s">
        <v>6</v>
      </c>
      <c r="C122" s="13"/>
      <c r="D122" s="15">
        <f t="shared" si="7"/>
        <v>0</v>
      </c>
      <c r="E122" s="13"/>
      <c r="J122" s="14" t="e">
        <f t="shared" si="8"/>
        <v>#DIV/0!</v>
      </c>
    </row>
    <row r="123" spans="1:10" x14ac:dyDescent="0.25">
      <c r="A123" s="21">
        <v>34</v>
      </c>
      <c r="B123" s="23" t="s">
        <v>34</v>
      </c>
      <c r="C123" s="13">
        <v>0</v>
      </c>
      <c r="D123" s="15">
        <f t="shared" si="7"/>
        <v>0</v>
      </c>
      <c r="E123" s="13">
        <v>0</v>
      </c>
      <c r="J123" s="174" t="s">
        <v>216</v>
      </c>
    </row>
    <row r="124" spans="1:10" ht="17.399999999999999" hidden="1" customHeight="1" x14ac:dyDescent="0.25">
      <c r="A124" s="26">
        <v>343</v>
      </c>
      <c r="B124" s="23" t="s">
        <v>7</v>
      </c>
      <c r="C124" s="13"/>
      <c r="D124" s="15">
        <f t="shared" si="7"/>
        <v>0</v>
      </c>
      <c r="E124" s="13"/>
      <c r="J124" s="174" t="e">
        <f t="shared" si="8"/>
        <v>#DIV/0!</v>
      </c>
    </row>
    <row r="125" spans="1:10" ht="17.399999999999999" hidden="1" customHeight="1" x14ac:dyDescent="0.25">
      <c r="A125" s="21">
        <v>3431</v>
      </c>
      <c r="B125" s="23" t="s">
        <v>75</v>
      </c>
      <c r="C125" s="13"/>
      <c r="D125" s="15">
        <f t="shared" si="7"/>
        <v>0</v>
      </c>
      <c r="E125" s="13"/>
      <c r="J125" s="174" t="e">
        <f t="shared" si="8"/>
        <v>#DIV/0!</v>
      </c>
    </row>
    <row r="126" spans="1:10" ht="30" hidden="1" customHeight="1" x14ac:dyDescent="0.25">
      <c r="A126" s="21">
        <v>3432</v>
      </c>
      <c r="B126" s="23" t="s">
        <v>76</v>
      </c>
      <c r="C126" s="13"/>
      <c r="D126" s="15">
        <f t="shared" si="7"/>
        <v>0</v>
      </c>
      <c r="E126" s="13"/>
      <c r="J126" s="174" t="e">
        <f t="shared" si="8"/>
        <v>#DIV/0!</v>
      </c>
    </row>
    <row r="127" spans="1:10" ht="17.399999999999999" hidden="1" customHeight="1" x14ac:dyDescent="0.25">
      <c r="A127" s="21">
        <v>3433</v>
      </c>
      <c r="B127" s="23" t="s">
        <v>77</v>
      </c>
      <c r="C127" s="13"/>
      <c r="D127" s="15">
        <f t="shared" si="7"/>
        <v>0</v>
      </c>
      <c r="E127" s="13"/>
      <c r="J127" s="174" t="e">
        <f t="shared" si="8"/>
        <v>#DIV/0!</v>
      </c>
    </row>
    <row r="128" spans="1:10" ht="17.399999999999999" hidden="1" customHeight="1" x14ac:dyDescent="0.25">
      <c r="A128" s="21">
        <v>3434</v>
      </c>
      <c r="B128" s="23" t="s">
        <v>78</v>
      </c>
      <c r="C128" s="13"/>
      <c r="D128" s="15">
        <f t="shared" si="7"/>
        <v>0</v>
      </c>
      <c r="E128" s="13"/>
      <c r="J128" s="174" t="e">
        <f t="shared" si="8"/>
        <v>#DIV/0!</v>
      </c>
    </row>
    <row r="129" spans="1:10" x14ac:dyDescent="0.25">
      <c r="A129" s="21">
        <v>38</v>
      </c>
      <c r="B129" s="23" t="s">
        <v>10</v>
      </c>
      <c r="C129" s="13">
        <v>0</v>
      </c>
      <c r="D129" s="15">
        <f t="shared" si="7"/>
        <v>0</v>
      </c>
      <c r="E129" s="13">
        <v>0</v>
      </c>
      <c r="J129" s="174" t="s">
        <v>216</v>
      </c>
    </row>
    <row r="130" spans="1:10" ht="17.399999999999999" hidden="1" customHeight="1" x14ac:dyDescent="0.25">
      <c r="A130" s="26">
        <v>383</v>
      </c>
      <c r="B130" s="23" t="s">
        <v>9</v>
      </c>
      <c r="C130" s="29"/>
      <c r="D130" s="15">
        <f t="shared" si="7"/>
        <v>0</v>
      </c>
      <c r="E130" s="29"/>
      <c r="J130" s="29"/>
    </row>
    <row r="131" spans="1:10" ht="17.399999999999999" hidden="1" customHeight="1" x14ac:dyDescent="0.25">
      <c r="A131" s="21">
        <v>3831</v>
      </c>
      <c r="B131" s="23" t="s">
        <v>80</v>
      </c>
      <c r="C131" s="29"/>
      <c r="D131" s="15">
        <f t="shared" si="7"/>
        <v>0</v>
      </c>
      <c r="E131" s="29"/>
      <c r="J131" s="29"/>
    </row>
    <row r="132" spans="1:10" ht="17.399999999999999" hidden="1" customHeight="1" x14ac:dyDescent="0.25">
      <c r="A132" s="21">
        <v>3833</v>
      </c>
      <c r="B132" s="23" t="s">
        <v>81</v>
      </c>
      <c r="C132" s="29"/>
      <c r="D132" s="15">
        <f t="shared" si="7"/>
        <v>0</v>
      </c>
      <c r="E132" s="29"/>
      <c r="J132" s="29"/>
    </row>
    <row r="133" spans="1:10" ht="17.399999999999999" hidden="1" customHeight="1" x14ac:dyDescent="0.25">
      <c r="A133" s="21">
        <v>3834</v>
      </c>
      <c r="B133" s="23" t="s">
        <v>82</v>
      </c>
      <c r="C133" s="29"/>
      <c r="D133" s="15">
        <f t="shared" si="7"/>
        <v>0</v>
      </c>
      <c r="E133" s="29"/>
      <c r="J133" s="29"/>
    </row>
    <row r="134" spans="1:10" x14ac:dyDescent="0.25">
      <c r="A134" s="76" t="s">
        <v>146</v>
      </c>
      <c r="B134" s="77" t="s">
        <v>191</v>
      </c>
      <c r="C134" s="79">
        <f>+C135</f>
        <v>0</v>
      </c>
      <c r="D134" s="79">
        <f t="shared" si="7"/>
        <v>0</v>
      </c>
      <c r="E134" s="79">
        <f>+E135</f>
        <v>0</v>
      </c>
      <c r="J134" s="175" t="s">
        <v>216</v>
      </c>
    </row>
    <row r="135" spans="1:10" x14ac:dyDescent="0.25">
      <c r="A135" s="21">
        <v>3</v>
      </c>
      <c r="B135" s="22" t="s">
        <v>145</v>
      </c>
      <c r="C135" s="14">
        <f>SUM(C136:C141)</f>
        <v>0</v>
      </c>
      <c r="D135" s="15">
        <f t="shared" si="7"/>
        <v>0</v>
      </c>
      <c r="E135" s="14">
        <f>SUM(E136:E141)</f>
        <v>0</v>
      </c>
      <c r="J135" s="174" t="s">
        <v>216</v>
      </c>
    </row>
    <row r="136" spans="1:10" x14ac:dyDescent="0.25">
      <c r="A136" s="21">
        <v>31</v>
      </c>
      <c r="B136" s="23" t="s">
        <v>0</v>
      </c>
      <c r="C136" s="13">
        <v>0</v>
      </c>
      <c r="D136" s="15">
        <f t="shared" si="7"/>
        <v>0</v>
      </c>
      <c r="E136" s="13">
        <v>0</v>
      </c>
      <c r="J136" s="174" t="s">
        <v>216</v>
      </c>
    </row>
    <row r="137" spans="1:10" ht="17.399999999999999" hidden="1" customHeight="1" x14ac:dyDescent="0.25">
      <c r="A137" s="26">
        <v>311</v>
      </c>
      <c r="B137" s="23" t="s">
        <v>33</v>
      </c>
      <c r="C137" s="13"/>
      <c r="D137" s="15">
        <f t="shared" ref="D137:D203" si="9">+E137-C137</f>
        <v>0</v>
      </c>
      <c r="E137" s="13"/>
      <c r="J137" s="174" t="e">
        <f t="shared" ref="J137:J140" si="10">E137/C137*100</f>
        <v>#DIV/0!</v>
      </c>
    </row>
    <row r="138" spans="1:10" ht="17.399999999999999" hidden="1" customHeight="1" x14ac:dyDescent="0.25">
      <c r="A138" s="21">
        <v>3111</v>
      </c>
      <c r="B138" s="23" t="s">
        <v>47</v>
      </c>
      <c r="C138" s="13"/>
      <c r="D138" s="15">
        <f t="shared" si="9"/>
        <v>0</v>
      </c>
      <c r="E138" s="13"/>
      <c r="J138" s="174" t="e">
        <f t="shared" si="10"/>
        <v>#DIV/0!</v>
      </c>
    </row>
    <row r="139" spans="1:10" ht="17.399999999999999" hidden="1" customHeight="1" x14ac:dyDescent="0.25">
      <c r="A139" s="26">
        <v>313</v>
      </c>
      <c r="B139" s="23" t="s">
        <v>1</v>
      </c>
      <c r="C139" s="13"/>
      <c r="D139" s="15">
        <f t="shared" si="9"/>
        <v>0</v>
      </c>
      <c r="E139" s="13"/>
      <c r="J139" s="174" t="e">
        <f t="shared" si="10"/>
        <v>#DIV/0!</v>
      </c>
    </row>
    <row r="140" spans="1:10" ht="30" hidden="1" customHeight="1" x14ac:dyDescent="0.25">
      <c r="A140" s="21">
        <v>3132</v>
      </c>
      <c r="B140" s="23" t="s">
        <v>49</v>
      </c>
      <c r="C140" s="13"/>
      <c r="D140" s="15">
        <f t="shared" si="9"/>
        <v>0</v>
      </c>
      <c r="E140" s="13"/>
      <c r="J140" s="174" t="e">
        <f t="shared" si="10"/>
        <v>#DIV/0!</v>
      </c>
    </row>
    <row r="141" spans="1:10" x14ac:dyDescent="0.25">
      <c r="A141" s="21">
        <v>32</v>
      </c>
      <c r="B141" s="23" t="s">
        <v>2</v>
      </c>
      <c r="C141" s="13">
        <v>0</v>
      </c>
      <c r="D141" s="15">
        <f t="shared" si="9"/>
        <v>0</v>
      </c>
      <c r="E141" s="13">
        <v>0</v>
      </c>
      <c r="J141" s="174" t="s">
        <v>216</v>
      </c>
    </row>
    <row r="142" spans="1:10" ht="17.399999999999999" hidden="1" customHeight="1" x14ac:dyDescent="0.25">
      <c r="A142" s="26">
        <v>321</v>
      </c>
      <c r="B142" s="23" t="s">
        <v>3</v>
      </c>
      <c r="C142" s="29"/>
      <c r="D142" s="15">
        <f t="shared" si="9"/>
        <v>0</v>
      </c>
      <c r="E142" s="29"/>
      <c r="J142" s="29"/>
    </row>
    <row r="143" spans="1:10" ht="17.399999999999999" hidden="1" customHeight="1" x14ac:dyDescent="0.25">
      <c r="A143" s="21">
        <v>3211</v>
      </c>
      <c r="B143" s="23" t="s">
        <v>51</v>
      </c>
      <c r="C143" s="29"/>
      <c r="D143" s="15">
        <f t="shared" si="9"/>
        <v>0</v>
      </c>
      <c r="E143" s="29"/>
      <c r="J143" s="29"/>
    </row>
    <row r="144" spans="1:10" ht="17.399999999999999" hidden="1" customHeight="1" x14ac:dyDescent="0.25">
      <c r="A144" s="26">
        <v>322</v>
      </c>
      <c r="B144" s="23" t="s">
        <v>4</v>
      </c>
      <c r="C144" s="29"/>
      <c r="D144" s="15">
        <f t="shared" si="9"/>
        <v>0</v>
      </c>
      <c r="E144" s="29"/>
      <c r="J144" s="29"/>
    </row>
    <row r="145" spans="1:10" ht="17.399999999999999" hidden="1" customHeight="1" x14ac:dyDescent="0.25">
      <c r="A145" s="21">
        <v>3222</v>
      </c>
      <c r="B145" s="23" t="s">
        <v>55</v>
      </c>
      <c r="C145" s="29"/>
      <c r="D145" s="15">
        <f t="shared" si="9"/>
        <v>0</v>
      </c>
      <c r="E145" s="29"/>
      <c r="J145" s="29"/>
    </row>
    <row r="146" spans="1:10" ht="17.399999999999999" hidden="1" customHeight="1" x14ac:dyDescent="0.25">
      <c r="A146" s="26">
        <v>323</v>
      </c>
      <c r="B146" s="23" t="s">
        <v>5</v>
      </c>
      <c r="C146" s="29"/>
      <c r="D146" s="15">
        <f t="shared" si="9"/>
        <v>0</v>
      </c>
      <c r="E146" s="29"/>
      <c r="J146" s="29"/>
    </row>
    <row r="147" spans="1:10" ht="17.399999999999999" hidden="1" customHeight="1" x14ac:dyDescent="0.25">
      <c r="A147" s="21">
        <v>3238</v>
      </c>
      <c r="B147" s="23" t="s">
        <v>67</v>
      </c>
      <c r="C147" s="29"/>
      <c r="D147" s="15">
        <f t="shared" si="9"/>
        <v>0</v>
      </c>
      <c r="E147" s="29"/>
      <c r="J147" s="29"/>
    </row>
    <row r="148" spans="1:10" x14ac:dyDescent="0.25">
      <c r="A148" s="76" t="s">
        <v>147</v>
      </c>
      <c r="B148" s="77" t="s">
        <v>128</v>
      </c>
      <c r="C148" s="79">
        <f>+C149</f>
        <v>31500</v>
      </c>
      <c r="D148" s="79">
        <f t="shared" si="9"/>
        <v>-1500</v>
      </c>
      <c r="E148" s="79">
        <f>+E149</f>
        <v>30000</v>
      </c>
      <c r="J148" s="79">
        <f>E148/C148*100</f>
        <v>95.238095238095227</v>
      </c>
    </row>
    <row r="149" spans="1:10" x14ac:dyDescent="0.25">
      <c r="A149" s="21">
        <v>3</v>
      </c>
      <c r="B149" s="22" t="s">
        <v>145</v>
      </c>
      <c r="C149" s="14">
        <v>31500</v>
      </c>
      <c r="D149" s="15">
        <f t="shared" si="9"/>
        <v>-1500</v>
      </c>
      <c r="E149" s="14">
        <v>30000</v>
      </c>
      <c r="J149" s="14">
        <f>E149/C149*100</f>
        <v>95.238095238095227</v>
      </c>
    </row>
    <row r="150" spans="1:10" x14ac:dyDescent="0.25">
      <c r="A150" s="21">
        <v>32</v>
      </c>
      <c r="B150" s="23" t="s">
        <v>2</v>
      </c>
      <c r="C150" s="13">
        <v>31500</v>
      </c>
      <c r="D150" s="15">
        <f t="shared" si="9"/>
        <v>-1500</v>
      </c>
      <c r="E150" s="13">
        <v>30000</v>
      </c>
      <c r="J150" s="14">
        <f>E150/C150*100</f>
        <v>95.238095238095227</v>
      </c>
    </row>
    <row r="151" spans="1:10" ht="17.399999999999999" hidden="1" customHeight="1" x14ac:dyDescent="0.25">
      <c r="A151" s="26">
        <v>322</v>
      </c>
      <c r="B151" s="23" t="s">
        <v>4</v>
      </c>
      <c r="C151" s="29"/>
      <c r="D151" s="15">
        <f t="shared" si="9"/>
        <v>0</v>
      </c>
      <c r="E151" s="29"/>
      <c r="J151" s="29"/>
    </row>
    <row r="152" spans="1:10" ht="17.399999999999999" hidden="1" customHeight="1" x14ac:dyDescent="0.25">
      <c r="A152" s="21">
        <v>3222</v>
      </c>
      <c r="B152" s="23" t="s">
        <v>55</v>
      </c>
      <c r="C152" s="29"/>
      <c r="D152" s="15">
        <f t="shared" si="9"/>
        <v>0</v>
      </c>
      <c r="E152" s="29"/>
      <c r="J152" s="29"/>
    </row>
    <row r="153" spans="1:10" ht="17.399999999999999" hidden="1" customHeight="1" x14ac:dyDescent="0.25">
      <c r="A153" s="26">
        <v>329</v>
      </c>
      <c r="B153" s="23" t="s">
        <v>6</v>
      </c>
      <c r="C153" s="29"/>
      <c r="D153" s="15">
        <f t="shared" si="9"/>
        <v>0</v>
      </c>
      <c r="E153" s="29"/>
      <c r="J153" s="29"/>
    </row>
    <row r="154" spans="1:10" ht="17.399999999999999" hidden="1" customHeight="1" x14ac:dyDescent="0.25">
      <c r="A154" s="21">
        <v>3299</v>
      </c>
      <c r="B154" s="23" t="s">
        <v>6</v>
      </c>
      <c r="C154" s="29"/>
      <c r="D154" s="15">
        <f t="shared" si="9"/>
        <v>0</v>
      </c>
      <c r="E154" s="29"/>
      <c r="J154" s="29"/>
    </row>
    <row r="155" spans="1:10" x14ac:dyDescent="0.25">
      <c r="A155" s="76" t="s">
        <v>148</v>
      </c>
      <c r="B155" s="77" t="s">
        <v>110</v>
      </c>
      <c r="C155" s="79">
        <f>+C156</f>
        <v>17206.810000000001</v>
      </c>
      <c r="D155" s="79">
        <f t="shared" si="9"/>
        <v>0</v>
      </c>
      <c r="E155" s="79">
        <f>+E156</f>
        <v>17206.810000000001</v>
      </c>
      <c r="J155" s="79">
        <f>E155/C155*100</f>
        <v>100</v>
      </c>
    </row>
    <row r="156" spans="1:10" x14ac:dyDescent="0.25">
      <c r="A156" s="21">
        <v>3</v>
      </c>
      <c r="B156" s="22" t="s">
        <v>145</v>
      </c>
      <c r="C156" s="14">
        <v>17206.810000000001</v>
      </c>
      <c r="D156" s="15">
        <f t="shared" si="9"/>
        <v>0</v>
      </c>
      <c r="E156" s="14">
        <v>17206.810000000001</v>
      </c>
      <c r="J156" s="14">
        <f>E156/C156*100</f>
        <v>100</v>
      </c>
    </row>
    <row r="157" spans="1:10" x14ac:dyDescent="0.25">
      <c r="A157" s="21">
        <v>31</v>
      </c>
      <c r="B157" s="23" t="s">
        <v>0</v>
      </c>
      <c r="C157" s="13">
        <v>17206.810000000001</v>
      </c>
      <c r="D157" s="15">
        <f t="shared" si="9"/>
        <v>0</v>
      </c>
      <c r="E157" s="13">
        <v>17206.810000000001</v>
      </c>
      <c r="J157" s="14">
        <f t="shared" ref="J157:J161" si="11">E157/C157*100</f>
        <v>100</v>
      </c>
    </row>
    <row r="158" spans="1:10" ht="17.399999999999999" hidden="1" customHeight="1" x14ac:dyDescent="0.25">
      <c r="A158" s="26">
        <v>311</v>
      </c>
      <c r="B158" s="23" t="s">
        <v>33</v>
      </c>
      <c r="C158" s="13"/>
      <c r="D158" s="15">
        <f t="shared" si="9"/>
        <v>0</v>
      </c>
      <c r="E158" s="13"/>
      <c r="J158" s="14" t="e">
        <f t="shared" si="11"/>
        <v>#DIV/0!</v>
      </c>
    </row>
    <row r="159" spans="1:10" ht="17.399999999999999" hidden="1" customHeight="1" x14ac:dyDescent="0.25">
      <c r="A159" s="21">
        <v>3111</v>
      </c>
      <c r="B159" s="23" t="s">
        <v>47</v>
      </c>
      <c r="C159" s="13"/>
      <c r="D159" s="15">
        <f t="shared" si="9"/>
        <v>0</v>
      </c>
      <c r="E159" s="13"/>
      <c r="J159" s="14" t="e">
        <f t="shared" si="11"/>
        <v>#DIV/0!</v>
      </c>
    </row>
    <row r="160" spans="1:10" ht="17.399999999999999" hidden="1" customHeight="1" x14ac:dyDescent="0.25">
      <c r="A160" s="26">
        <v>313</v>
      </c>
      <c r="B160" s="23" t="s">
        <v>1</v>
      </c>
      <c r="C160" s="13"/>
      <c r="D160" s="15">
        <f t="shared" si="9"/>
        <v>0</v>
      </c>
      <c r="E160" s="13"/>
      <c r="J160" s="14" t="e">
        <f t="shared" si="11"/>
        <v>#DIV/0!</v>
      </c>
    </row>
    <row r="161" spans="1:10" ht="17.399999999999999" hidden="1" customHeight="1" x14ac:dyDescent="0.25">
      <c r="A161" s="21">
        <v>3132</v>
      </c>
      <c r="B161" s="23" t="s">
        <v>49</v>
      </c>
      <c r="C161" s="13"/>
      <c r="D161" s="15">
        <f t="shared" si="9"/>
        <v>0</v>
      </c>
      <c r="E161" s="13"/>
      <c r="J161" s="14" t="e">
        <f t="shared" si="11"/>
        <v>#DIV/0!</v>
      </c>
    </row>
    <row r="162" spans="1:10" x14ac:dyDescent="0.25">
      <c r="A162" s="21">
        <v>32</v>
      </c>
      <c r="B162" s="23" t="s">
        <v>2</v>
      </c>
      <c r="C162" s="13">
        <v>0</v>
      </c>
      <c r="D162" s="15">
        <f t="shared" si="9"/>
        <v>0</v>
      </c>
      <c r="E162" s="13">
        <v>0</v>
      </c>
      <c r="J162" s="174" t="s">
        <v>216</v>
      </c>
    </row>
    <row r="163" spans="1:10" ht="17.399999999999999" hidden="1" customHeight="1" x14ac:dyDescent="0.25">
      <c r="A163" s="26">
        <v>321</v>
      </c>
      <c r="B163" s="23" t="s">
        <v>3</v>
      </c>
      <c r="C163" s="13"/>
      <c r="D163" s="15">
        <f t="shared" si="9"/>
        <v>0</v>
      </c>
      <c r="E163" s="13"/>
      <c r="J163" s="13"/>
    </row>
    <row r="164" spans="1:10" ht="30" hidden="1" customHeight="1" x14ac:dyDescent="0.25">
      <c r="A164" s="21">
        <v>3212</v>
      </c>
      <c r="B164" s="23" t="s">
        <v>53</v>
      </c>
      <c r="C164" s="13"/>
      <c r="D164" s="15">
        <f t="shared" si="9"/>
        <v>0</v>
      </c>
      <c r="E164" s="13"/>
      <c r="J164" s="13"/>
    </row>
    <row r="165" spans="1:10" x14ac:dyDescent="0.25">
      <c r="A165" s="76" t="s">
        <v>149</v>
      </c>
      <c r="B165" s="77" t="s">
        <v>129</v>
      </c>
      <c r="C165" s="79">
        <f>+C166</f>
        <v>3420</v>
      </c>
      <c r="D165" s="79">
        <f t="shared" si="9"/>
        <v>0</v>
      </c>
      <c r="E165" s="79">
        <f>+E166</f>
        <v>3420</v>
      </c>
      <c r="J165" s="79">
        <f>E165/C165*100</f>
        <v>100</v>
      </c>
    </row>
    <row r="166" spans="1:10" x14ac:dyDescent="0.25">
      <c r="A166" s="21">
        <v>3</v>
      </c>
      <c r="B166" s="22" t="s">
        <v>145</v>
      </c>
      <c r="C166" s="14">
        <v>3420</v>
      </c>
      <c r="D166" s="15">
        <f t="shared" si="9"/>
        <v>0</v>
      </c>
      <c r="E166" s="14">
        <v>3420</v>
      </c>
      <c r="J166" s="14">
        <f>E166/C166*100</f>
        <v>100</v>
      </c>
    </row>
    <row r="167" spans="1:10" x14ac:dyDescent="0.25">
      <c r="A167" s="21">
        <v>31</v>
      </c>
      <c r="B167" s="23" t="s">
        <v>0</v>
      </c>
      <c r="C167" s="13">
        <v>1420</v>
      </c>
      <c r="D167" s="15">
        <f t="shared" si="9"/>
        <v>0</v>
      </c>
      <c r="E167" s="13">
        <v>1420</v>
      </c>
      <c r="J167" s="14">
        <f t="shared" ref="J167:J172" si="12">E167/C167*100</f>
        <v>100</v>
      </c>
    </row>
    <row r="168" spans="1:10" ht="17.399999999999999" hidden="1" customHeight="1" x14ac:dyDescent="0.25">
      <c r="A168" s="26">
        <v>311</v>
      </c>
      <c r="B168" s="23" t="s">
        <v>33</v>
      </c>
      <c r="C168" s="13"/>
      <c r="D168" s="15">
        <f t="shared" si="9"/>
        <v>0</v>
      </c>
      <c r="E168" s="13"/>
      <c r="J168" s="14" t="e">
        <f t="shared" si="12"/>
        <v>#DIV/0!</v>
      </c>
    </row>
    <row r="169" spans="1:10" ht="17.399999999999999" hidden="1" customHeight="1" x14ac:dyDescent="0.25">
      <c r="A169" s="21">
        <v>3111</v>
      </c>
      <c r="B169" s="23" t="s">
        <v>47</v>
      </c>
      <c r="C169" s="13"/>
      <c r="D169" s="15">
        <f t="shared" si="9"/>
        <v>0</v>
      </c>
      <c r="E169" s="13"/>
      <c r="J169" s="14" t="e">
        <f t="shared" si="12"/>
        <v>#DIV/0!</v>
      </c>
    </row>
    <row r="170" spans="1:10" ht="17.399999999999999" hidden="1" customHeight="1" x14ac:dyDescent="0.25">
      <c r="A170" s="26">
        <v>313</v>
      </c>
      <c r="B170" s="23" t="s">
        <v>1</v>
      </c>
      <c r="C170" s="13"/>
      <c r="D170" s="15">
        <f t="shared" si="9"/>
        <v>0</v>
      </c>
      <c r="E170" s="13"/>
      <c r="J170" s="14" t="e">
        <f t="shared" si="12"/>
        <v>#DIV/0!</v>
      </c>
    </row>
    <row r="171" spans="1:10" ht="30" hidden="1" customHeight="1" x14ac:dyDescent="0.25">
      <c r="A171" s="21">
        <v>3132</v>
      </c>
      <c r="B171" s="23" t="s">
        <v>49</v>
      </c>
      <c r="C171" s="13"/>
      <c r="D171" s="15">
        <f t="shared" si="9"/>
        <v>0</v>
      </c>
      <c r="E171" s="13"/>
      <c r="J171" s="14" t="e">
        <f t="shared" si="12"/>
        <v>#DIV/0!</v>
      </c>
    </row>
    <row r="172" spans="1:10" x14ac:dyDescent="0.25">
      <c r="A172" s="21">
        <v>32</v>
      </c>
      <c r="B172" s="23" t="s">
        <v>2</v>
      </c>
      <c r="C172" s="13">
        <v>2000</v>
      </c>
      <c r="D172" s="15">
        <f t="shared" si="9"/>
        <v>0</v>
      </c>
      <c r="E172" s="13">
        <v>2000</v>
      </c>
      <c r="J172" s="14">
        <f t="shared" si="12"/>
        <v>100</v>
      </c>
    </row>
    <row r="173" spans="1:10" ht="17.399999999999999" hidden="1" customHeight="1" x14ac:dyDescent="0.25">
      <c r="A173" s="26">
        <v>321</v>
      </c>
      <c r="B173" s="23" t="s">
        <v>3</v>
      </c>
      <c r="C173" s="29"/>
      <c r="D173" s="15">
        <f t="shared" si="9"/>
        <v>0</v>
      </c>
      <c r="E173" s="29"/>
      <c r="J173" s="29"/>
    </row>
    <row r="174" spans="1:10" ht="30" hidden="1" customHeight="1" x14ac:dyDescent="0.25">
      <c r="A174" s="21">
        <v>3212</v>
      </c>
      <c r="B174" s="23" t="s">
        <v>53</v>
      </c>
      <c r="C174" s="29"/>
      <c r="D174" s="15">
        <f t="shared" si="9"/>
        <v>0</v>
      </c>
      <c r="E174" s="29"/>
      <c r="J174" s="29"/>
    </row>
    <row r="175" spans="1:10" ht="30" hidden="1" customHeight="1" x14ac:dyDescent="0.25">
      <c r="A175" s="26">
        <v>324</v>
      </c>
      <c r="B175" s="23" t="s">
        <v>15</v>
      </c>
      <c r="C175" s="29"/>
      <c r="D175" s="15">
        <f t="shared" si="9"/>
        <v>0</v>
      </c>
      <c r="E175" s="29"/>
      <c r="J175" s="29"/>
    </row>
    <row r="176" spans="1:10" ht="30" hidden="1" customHeight="1" x14ac:dyDescent="0.25">
      <c r="A176" s="21">
        <v>3241</v>
      </c>
      <c r="B176" s="23" t="s">
        <v>15</v>
      </c>
      <c r="C176" s="29"/>
      <c r="D176" s="15">
        <f t="shared" si="9"/>
        <v>0</v>
      </c>
      <c r="E176" s="29"/>
      <c r="J176" s="29"/>
    </row>
    <row r="177" spans="1:10" x14ac:dyDescent="0.25">
      <c r="A177" s="76" t="s">
        <v>150</v>
      </c>
      <c r="B177" s="77" t="s">
        <v>96</v>
      </c>
      <c r="C177" s="79">
        <f>+C178</f>
        <v>0</v>
      </c>
      <c r="D177" s="79">
        <f t="shared" si="9"/>
        <v>0</v>
      </c>
      <c r="E177" s="79">
        <f>+E178</f>
        <v>0</v>
      </c>
      <c r="J177" s="175" t="s">
        <v>216</v>
      </c>
    </row>
    <row r="178" spans="1:10" x14ac:dyDescent="0.25">
      <c r="A178" s="21">
        <v>3</v>
      </c>
      <c r="B178" s="22" t="s">
        <v>145</v>
      </c>
      <c r="C178" s="14">
        <f>SUM(C179)</f>
        <v>0</v>
      </c>
      <c r="D178" s="15">
        <f t="shared" si="9"/>
        <v>0</v>
      </c>
      <c r="E178" s="14">
        <f>SUM(E179)</f>
        <v>0</v>
      </c>
      <c r="J178" s="174" t="s">
        <v>216</v>
      </c>
    </row>
    <row r="179" spans="1:10" x14ac:dyDescent="0.25">
      <c r="A179" s="21">
        <v>32</v>
      </c>
      <c r="B179" s="23" t="s">
        <v>2</v>
      </c>
      <c r="C179" s="13">
        <v>0</v>
      </c>
      <c r="D179" s="15">
        <f t="shared" si="9"/>
        <v>0</v>
      </c>
      <c r="E179" s="13">
        <v>0</v>
      </c>
      <c r="J179" s="176" t="s">
        <v>216</v>
      </c>
    </row>
    <row r="180" spans="1:10" ht="17.399999999999999" hidden="1" customHeight="1" x14ac:dyDescent="0.25">
      <c r="A180" s="26">
        <v>321</v>
      </c>
      <c r="B180" s="23" t="s">
        <v>3</v>
      </c>
      <c r="C180" s="29">
        <v>14750</v>
      </c>
      <c r="D180" s="15">
        <f t="shared" si="9"/>
        <v>0</v>
      </c>
      <c r="E180" s="29">
        <v>14750</v>
      </c>
      <c r="J180" s="44">
        <v>14750</v>
      </c>
    </row>
    <row r="181" spans="1:10" ht="17.399999999999999" hidden="1" customHeight="1" x14ac:dyDescent="0.25">
      <c r="A181" s="21">
        <v>3211</v>
      </c>
      <c r="B181" s="23" t="s">
        <v>51</v>
      </c>
      <c r="C181" s="29">
        <v>4750</v>
      </c>
      <c r="D181" s="15">
        <f t="shared" si="9"/>
        <v>0</v>
      </c>
      <c r="E181" s="29">
        <v>4750</v>
      </c>
      <c r="J181" s="44">
        <v>4750</v>
      </c>
    </row>
    <row r="182" spans="1:10" ht="17.399999999999999" hidden="1" customHeight="1" x14ac:dyDescent="0.25">
      <c r="A182" s="21">
        <v>3213</v>
      </c>
      <c r="B182" s="23" t="s">
        <v>52</v>
      </c>
      <c r="C182" s="29">
        <v>10000</v>
      </c>
      <c r="D182" s="15">
        <f t="shared" si="9"/>
        <v>0</v>
      </c>
      <c r="E182" s="29">
        <v>10000</v>
      </c>
      <c r="J182" s="44">
        <v>10000</v>
      </c>
    </row>
    <row r="183" spans="1:10" ht="17.399999999999999" hidden="1" customHeight="1" x14ac:dyDescent="0.25">
      <c r="A183" s="26">
        <v>322</v>
      </c>
      <c r="B183" s="23" t="s">
        <v>4</v>
      </c>
      <c r="C183" s="29">
        <v>60000</v>
      </c>
      <c r="D183" s="15">
        <f t="shared" si="9"/>
        <v>0</v>
      </c>
      <c r="E183" s="29">
        <v>60000</v>
      </c>
      <c r="J183" s="44">
        <v>60000</v>
      </c>
    </row>
    <row r="184" spans="1:10" ht="17.399999999999999" hidden="1" customHeight="1" x14ac:dyDescent="0.25">
      <c r="A184" s="21">
        <v>3221</v>
      </c>
      <c r="B184" s="23" t="s">
        <v>54</v>
      </c>
      <c r="C184" s="29">
        <v>2500</v>
      </c>
      <c r="D184" s="15">
        <f t="shared" si="9"/>
        <v>0</v>
      </c>
      <c r="E184" s="29">
        <v>2500</v>
      </c>
      <c r="J184" s="44">
        <v>2500</v>
      </c>
    </row>
    <row r="185" spans="1:10" ht="17.399999999999999" hidden="1" customHeight="1" x14ac:dyDescent="0.25">
      <c r="A185" s="21">
        <v>3222</v>
      </c>
      <c r="B185" s="23" t="s">
        <v>55</v>
      </c>
      <c r="C185" s="29">
        <v>40000</v>
      </c>
      <c r="D185" s="15">
        <f t="shared" si="9"/>
        <v>0</v>
      </c>
      <c r="E185" s="29">
        <v>40000</v>
      </c>
      <c r="J185" s="44">
        <v>40000</v>
      </c>
    </row>
    <row r="186" spans="1:10" ht="30" hidden="1" customHeight="1" x14ac:dyDescent="0.25">
      <c r="A186" s="21">
        <v>3224</v>
      </c>
      <c r="B186" s="23" t="s">
        <v>57</v>
      </c>
      <c r="C186" s="29">
        <v>0</v>
      </c>
      <c r="D186" s="15">
        <f t="shared" si="9"/>
        <v>0</v>
      </c>
      <c r="E186" s="29">
        <v>0</v>
      </c>
      <c r="J186" s="44">
        <v>0</v>
      </c>
    </row>
    <row r="187" spans="1:10" ht="17.399999999999999" hidden="1" customHeight="1" x14ac:dyDescent="0.25">
      <c r="A187" s="21">
        <v>3225</v>
      </c>
      <c r="B187" s="23" t="s">
        <v>58</v>
      </c>
      <c r="C187" s="29">
        <v>17500</v>
      </c>
      <c r="D187" s="15">
        <f t="shared" si="9"/>
        <v>0</v>
      </c>
      <c r="E187" s="29">
        <v>17500</v>
      </c>
      <c r="J187" s="44">
        <v>17500</v>
      </c>
    </row>
    <row r="188" spans="1:10" ht="17.399999999999999" hidden="1" customHeight="1" x14ac:dyDescent="0.25">
      <c r="A188" s="26">
        <v>323</v>
      </c>
      <c r="B188" s="23" t="s">
        <v>5</v>
      </c>
      <c r="C188" s="29">
        <v>1500</v>
      </c>
      <c r="D188" s="15">
        <f t="shared" si="9"/>
        <v>0</v>
      </c>
      <c r="E188" s="29">
        <v>1500</v>
      </c>
      <c r="J188" s="44">
        <v>1500</v>
      </c>
    </row>
    <row r="189" spans="1:10" ht="17.399999999999999" hidden="1" customHeight="1" x14ac:dyDescent="0.25">
      <c r="A189" s="21">
        <v>3231</v>
      </c>
      <c r="B189" s="23" t="s">
        <v>60</v>
      </c>
      <c r="C189" s="29">
        <v>0</v>
      </c>
      <c r="D189" s="15">
        <f t="shared" si="9"/>
        <v>0</v>
      </c>
      <c r="E189" s="29">
        <v>0</v>
      </c>
      <c r="J189" s="44">
        <v>0</v>
      </c>
    </row>
    <row r="190" spans="1:10" ht="17.399999999999999" hidden="1" customHeight="1" x14ac:dyDescent="0.25">
      <c r="A190" s="21">
        <v>3237</v>
      </c>
      <c r="B190" s="23" t="s">
        <v>66</v>
      </c>
      <c r="C190" s="29">
        <v>0</v>
      </c>
      <c r="D190" s="15">
        <f t="shared" si="9"/>
        <v>0</v>
      </c>
      <c r="E190" s="29">
        <v>0</v>
      </c>
      <c r="J190" s="44">
        <v>0</v>
      </c>
    </row>
    <row r="191" spans="1:10" ht="17.399999999999999" hidden="1" customHeight="1" x14ac:dyDescent="0.25">
      <c r="A191" s="21">
        <v>3239</v>
      </c>
      <c r="B191" s="23" t="s">
        <v>68</v>
      </c>
      <c r="C191" s="29">
        <v>1500</v>
      </c>
      <c r="D191" s="15">
        <f t="shared" si="9"/>
        <v>0</v>
      </c>
      <c r="E191" s="29">
        <v>1500</v>
      </c>
      <c r="J191" s="44">
        <v>1500</v>
      </c>
    </row>
    <row r="192" spans="1:10" ht="17.399999999999999" hidden="1" customHeight="1" x14ac:dyDescent="0.25">
      <c r="A192" s="26">
        <v>329</v>
      </c>
      <c r="B192" s="23" t="s">
        <v>6</v>
      </c>
      <c r="C192" s="29">
        <v>1500</v>
      </c>
      <c r="D192" s="15">
        <f t="shared" si="9"/>
        <v>0</v>
      </c>
      <c r="E192" s="29">
        <v>1500</v>
      </c>
      <c r="J192" s="44">
        <v>1500</v>
      </c>
    </row>
    <row r="193" spans="1:10" ht="17.399999999999999" hidden="1" customHeight="1" x14ac:dyDescent="0.25">
      <c r="A193" s="21">
        <v>3299</v>
      </c>
      <c r="B193" s="23" t="s">
        <v>6</v>
      </c>
      <c r="C193" s="29">
        <v>1500</v>
      </c>
      <c r="D193" s="15">
        <f t="shared" si="9"/>
        <v>0</v>
      </c>
      <c r="E193" s="29">
        <v>1500</v>
      </c>
      <c r="J193" s="44">
        <v>1500</v>
      </c>
    </row>
    <row r="194" spans="1:10" ht="31.2" x14ac:dyDescent="0.25">
      <c r="A194" s="76" t="s">
        <v>188</v>
      </c>
      <c r="B194" s="77" t="s">
        <v>130</v>
      </c>
      <c r="C194" s="79">
        <f>+C195</f>
        <v>0</v>
      </c>
      <c r="D194" s="79">
        <f t="shared" si="9"/>
        <v>0</v>
      </c>
      <c r="E194" s="79">
        <f>+E195</f>
        <v>0</v>
      </c>
      <c r="J194" s="175" t="s">
        <v>216</v>
      </c>
    </row>
    <row r="195" spans="1:10" x14ac:dyDescent="0.25">
      <c r="A195" s="21">
        <v>3</v>
      </c>
      <c r="B195" s="22" t="s">
        <v>145</v>
      </c>
      <c r="C195" s="14">
        <f>SUM(C196)</f>
        <v>0</v>
      </c>
      <c r="D195" s="15">
        <f t="shared" si="9"/>
        <v>0</v>
      </c>
      <c r="E195" s="14">
        <f>SUM(E196)</f>
        <v>0</v>
      </c>
      <c r="J195" s="174" t="s">
        <v>216</v>
      </c>
    </row>
    <row r="196" spans="1:10" ht="18" thickBot="1" x14ac:dyDescent="0.3">
      <c r="A196" s="30">
        <v>32</v>
      </c>
      <c r="B196" s="31" t="s">
        <v>2</v>
      </c>
      <c r="C196" s="32">
        <v>0</v>
      </c>
      <c r="D196" s="33">
        <f t="shared" si="9"/>
        <v>0</v>
      </c>
      <c r="E196" s="32">
        <v>0</v>
      </c>
      <c r="J196" s="177" t="s">
        <v>216</v>
      </c>
    </row>
    <row r="197" spans="1:10" ht="18" thickBot="1" x14ac:dyDescent="0.3">
      <c r="A197" s="17" t="s">
        <v>152</v>
      </c>
      <c r="B197" s="18" t="s">
        <v>151</v>
      </c>
      <c r="C197" s="75">
        <f>+C198+C201+C206+C211+C216</f>
        <v>171590</v>
      </c>
      <c r="D197" s="75">
        <f t="shared" ref="D197:E197" si="13">+D198+D201+D206+D211+D216</f>
        <v>-22340</v>
      </c>
      <c r="E197" s="75">
        <f t="shared" si="13"/>
        <v>149250</v>
      </c>
      <c r="J197" s="75">
        <f t="shared" ref="J197:J203" si="14">E197/C197*100</f>
        <v>86.980593274666347</v>
      </c>
    </row>
    <row r="198" spans="1:10" x14ac:dyDescent="0.25">
      <c r="A198" s="80" t="s">
        <v>143</v>
      </c>
      <c r="B198" s="81" t="s">
        <v>125</v>
      </c>
      <c r="C198" s="82">
        <f>+C199</f>
        <v>0</v>
      </c>
      <c r="D198" s="82">
        <f t="shared" si="9"/>
        <v>0</v>
      </c>
      <c r="E198" s="82">
        <f>+E199</f>
        <v>0</v>
      </c>
      <c r="J198" s="178" t="s">
        <v>216</v>
      </c>
    </row>
    <row r="199" spans="1:10" x14ac:dyDescent="0.25">
      <c r="A199" s="21">
        <v>3</v>
      </c>
      <c r="B199" s="22" t="s">
        <v>145</v>
      </c>
      <c r="C199" s="14">
        <f>SUM(C200)</f>
        <v>0</v>
      </c>
      <c r="D199" s="14">
        <f t="shared" ref="D199" si="15">+D200</f>
        <v>0</v>
      </c>
      <c r="E199" s="14">
        <f>SUM(E200)</f>
        <v>0</v>
      </c>
      <c r="J199" s="174" t="s">
        <v>216</v>
      </c>
    </row>
    <row r="200" spans="1:10" x14ac:dyDescent="0.25">
      <c r="A200" s="21">
        <v>32</v>
      </c>
      <c r="B200" s="23" t="s">
        <v>2</v>
      </c>
      <c r="C200" s="13">
        <v>0</v>
      </c>
      <c r="D200" s="15">
        <f t="shared" si="9"/>
        <v>0</v>
      </c>
      <c r="E200" s="13">
        <v>0</v>
      </c>
      <c r="J200" s="176" t="s">
        <v>216</v>
      </c>
    </row>
    <row r="201" spans="1:10" x14ac:dyDescent="0.25">
      <c r="A201" s="80" t="s">
        <v>144</v>
      </c>
      <c r="B201" s="84" t="s">
        <v>95</v>
      </c>
      <c r="C201" s="82">
        <f>+C202</f>
        <v>43500</v>
      </c>
      <c r="D201" s="82">
        <f t="shared" si="9"/>
        <v>62500</v>
      </c>
      <c r="E201" s="82">
        <f>+E202</f>
        <v>106000</v>
      </c>
      <c r="J201" s="82">
        <f t="shared" si="14"/>
        <v>243.67816091954023</v>
      </c>
    </row>
    <row r="202" spans="1:10" x14ac:dyDescent="0.25">
      <c r="A202" s="21">
        <v>3</v>
      </c>
      <c r="B202" s="22" t="s">
        <v>145</v>
      </c>
      <c r="C202" s="14">
        <v>43500</v>
      </c>
      <c r="D202" s="15">
        <f t="shared" si="9"/>
        <v>62500</v>
      </c>
      <c r="E202" s="14">
        <v>106000</v>
      </c>
      <c r="J202" s="14">
        <f t="shared" si="14"/>
        <v>243.67816091954023</v>
      </c>
    </row>
    <row r="203" spans="1:10" x14ac:dyDescent="0.25">
      <c r="A203" s="21">
        <v>32</v>
      </c>
      <c r="B203" s="23" t="s">
        <v>2</v>
      </c>
      <c r="C203" s="13">
        <v>43500</v>
      </c>
      <c r="D203" s="15">
        <f t="shared" si="9"/>
        <v>62500</v>
      </c>
      <c r="E203" s="13">
        <v>106000</v>
      </c>
      <c r="J203" s="13">
        <f t="shared" si="14"/>
        <v>243.67816091954023</v>
      </c>
    </row>
    <row r="204" spans="1:10" ht="17.399999999999999" hidden="1" customHeight="1" x14ac:dyDescent="0.25">
      <c r="A204" s="26">
        <v>323</v>
      </c>
      <c r="B204" s="23" t="s">
        <v>5</v>
      </c>
      <c r="C204" s="13"/>
      <c r="D204" s="15">
        <f t="shared" ref="D204:D270" si="16">+E204-C204</f>
        <v>0</v>
      </c>
      <c r="E204" s="13"/>
      <c r="J204" s="13"/>
    </row>
    <row r="205" spans="1:10" ht="17.399999999999999" hidden="1" customHeight="1" x14ac:dyDescent="0.25">
      <c r="A205" s="21">
        <v>3232</v>
      </c>
      <c r="B205" s="23" t="s">
        <v>61</v>
      </c>
      <c r="C205" s="13"/>
      <c r="D205" s="15">
        <f t="shared" si="16"/>
        <v>0</v>
      </c>
      <c r="E205" s="13"/>
      <c r="J205" s="13"/>
    </row>
    <row r="206" spans="1:10" ht="31.2" x14ac:dyDescent="0.25">
      <c r="A206" s="76" t="s">
        <v>153</v>
      </c>
      <c r="B206" s="77" t="s">
        <v>126</v>
      </c>
      <c r="C206" s="79">
        <f>+C207</f>
        <v>43090</v>
      </c>
      <c r="D206" s="79">
        <f t="shared" si="16"/>
        <v>160</v>
      </c>
      <c r="E206" s="79">
        <f>+E207</f>
        <v>43250</v>
      </c>
      <c r="J206" s="79">
        <f>E206/C206*100</f>
        <v>100.37131585054537</v>
      </c>
    </row>
    <row r="207" spans="1:10" x14ac:dyDescent="0.25">
      <c r="A207" s="21">
        <v>3</v>
      </c>
      <c r="B207" s="22" t="s">
        <v>145</v>
      </c>
      <c r="C207" s="14">
        <f>SUM(C208)</f>
        <v>43090</v>
      </c>
      <c r="D207" s="15">
        <f t="shared" si="16"/>
        <v>160</v>
      </c>
      <c r="E207" s="14">
        <v>43250</v>
      </c>
      <c r="J207" s="14">
        <f>E207/C207*100</f>
        <v>100.37131585054537</v>
      </c>
    </row>
    <row r="208" spans="1:10" x14ac:dyDescent="0.25">
      <c r="A208" s="21">
        <v>32</v>
      </c>
      <c r="B208" s="23" t="s">
        <v>2</v>
      </c>
      <c r="C208" s="13">
        <v>43090</v>
      </c>
      <c r="D208" s="15">
        <f t="shared" si="16"/>
        <v>160</v>
      </c>
      <c r="E208" s="13">
        <v>43250</v>
      </c>
      <c r="J208" s="13">
        <f>E208/C208*100</f>
        <v>100.37131585054537</v>
      </c>
    </row>
    <row r="209" spans="1:10" ht="17.399999999999999" hidden="1" customHeight="1" x14ac:dyDescent="0.25">
      <c r="A209" s="26">
        <v>323</v>
      </c>
      <c r="B209" s="23" t="s">
        <v>5</v>
      </c>
      <c r="C209" s="13"/>
      <c r="D209" s="15">
        <f t="shared" si="16"/>
        <v>0</v>
      </c>
      <c r="E209" s="13"/>
      <c r="J209" s="13"/>
    </row>
    <row r="210" spans="1:10" ht="17.399999999999999" hidden="1" customHeight="1" x14ac:dyDescent="0.25">
      <c r="A210" s="21">
        <v>3232</v>
      </c>
      <c r="B210" s="23" t="s">
        <v>61</v>
      </c>
      <c r="C210" s="13"/>
      <c r="D210" s="15">
        <f t="shared" si="16"/>
        <v>0</v>
      </c>
      <c r="E210" s="13"/>
      <c r="J210" s="13"/>
    </row>
    <row r="211" spans="1:10" x14ac:dyDescent="0.25">
      <c r="A211" s="76" t="s">
        <v>146</v>
      </c>
      <c r="B211" s="77" t="s">
        <v>127</v>
      </c>
      <c r="C211" s="79">
        <f>+C212</f>
        <v>0</v>
      </c>
      <c r="D211" s="79">
        <f t="shared" si="16"/>
        <v>0</v>
      </c>
      <c r="E211" s="79">
        <f>+E212</f>
        <v>0</v>
      </c>
      <c r="J211" s="175" t="s">
        <v>216</v>
      </c>
    </row>
    <row r="212" spans="1:10" x14ac:dyDescent="0.25">
      <c r="A212" s="21">
        <v>3</v>
      </c>
      <c r="B212" s="22" t="s">
        <v>145</v>
      </c>
      <c r="C212" s="14">
        <f>SUM(C213)</f>
        <v>0</v>
      </c>
      <c r="D212" s="15">
        <f t="shared" si="16"/>
        <v>0</v>
      </c>
      <c r="E212" s="14">
        <f>SUM(E213)</f>
        <v>0</v>
      </c>
      <c r="J212" s="174" t="s">
        <v>216</v>
      </c>
    </row>
    <row r="213" spans="1:10" x14ac:dyDescent="0.25">
      <c r="A213" s="21">
        <v>32</v>
      </c>
      <c r="B213" s="23" t="s">
        <v>2</v>
      </c>
      <c r="C213" s="13">
        <v>0</v>
      </c>
      <c r="D213" s="15">
        <f t="shared" si="16"/>
        <v>0</v>
      </c>
      <c r="E213" s="13">
        <v>0</v>
      </c>
      <c r="J213" s="176" t="s">
        <v>216</v>
      </c>
    </row>
    <row r="214" spans="1:10" ht="17.399999999999999" hidden="1" customHeight="1" x14ac:dyDescent="0.25">
      <c r="A214" s="26">
        <v>323</v>
      </c>
      <c r="B214" s="23" t="s">
        <v>5</v>
      </c>
      <c r="C214" s="13"/>
      <c r="D214" s="15">
        <f t="shared" si="16"/>
        <v>0</v>
      </c>
      <c r="E214" s="13"/>
      <c r="J214" s="13"/>
    </row>
    <row r="215" spans="1:10" ht="17.399999999999999" hidden="1" customHeight="1" x14ac:dyDescent="0.25">
      <c r="A215" s="21">
        <v>3232</v>
      </c>
      <c r="B215" s="23" t="s">
        <v>61</v>
      </c>
      <c r="C215" s="13"/>
      <c r="D215" s="15">
        <f t="shared" si="16"/>
        <v>0</v>
      </c>
      <c r="E215" s="13"/>
      <c r="J215" s="13"/>
    </row>
    <row r="216" spans="1:10" ht="31.2" x14ac:dyDescent="0.25">
      <c r="A216" s="85" t="s">
        <v>188</v>
      </c>
      <c r="B216" s="77" t="s">
        <v>130</v>
      </c>
      <c r="C216" s="79">
        <f>+C217</f>
        <v>85000</v>
      </c>
      <c r="D216" s="79">
        <f t="shared" si="16"/>
        <v>-85000</v>
      </c>
      <c r="E216" s="79">
        <f>+E217</f>
        <v>0</v>
      </c>
      <c r="J216" s="79">
        <f>E216/C216*100</f>
        <v>0</v>
      </c>
    </row>
    <row r="217" spans="1:10" x14ac:dyDescent="0.25">
      <c r="A217" s="21">
        <v>3</v>
      </c>
      <c r="B217" s="22" t="s">
        <v>145</v>
      </c>
      <c r="C217" s="14">
        <v>85000</v>
      </c>
      <c r="D217" s="15">
        <f t="shared" si="16"/>
        <v>-85000</v>
      </c>
      <c r="E217" s="14">
        <v>0</v>
      </c>
      <c r="J217" s="14">
        <f>E217/C217*100</f>
        <v>0</v>
      </c>
    </row>
    <row r="218" spans="1:10" ht="18" thickBot="1" x14ac:dyDescent="0.3">
      <c r="A218" s="21">
        <v>32</v>
      </c>
      <c r="B218" s="23" t="s">
        <v>2</v>
      </c>
      <c r="C218" s="13">
        <v>85000</v>
      </c>
      <c r="D218" s="15">
        <f t="shared" si="16"/>
        <v>-85000</v>
      </c>
      <c r="E218" s="13">
        <v>0</v>
      </c>
      <c r="J218" s="13">
        <f>E218/C218*100</f>
        <v>0</v>
      </c>
    </row>
    <row r="219" spans="1:10" ht="18" hidden="1" customHeight="1" thickBot="1" x14ac:dyDescent="0.3">
      <c r="A219" s="26">
        <v>323</v>
      </c>
      <c r="B219" s="23" t="s">
        <v>5</v>
      </c>
      <c r="C219" s="29">
        <v>6000</v>
      </c>
      <c r="D219" s="15">
        <f t="shared" si="16"/>
        <v>0</v>
      </c>
      <c r="E219" s="29">
        <v>6000</v>
      </c>
      <c r="J219" s="29">
        <v>6000</v>
      </c>
    </row>
    <row r="220" spans="1:10" ht="18" hidden="1" customHeight="1" thickBot="1" x14ac:dyDescent="0.3">
      <c r="A220" s="30">
        <v>3232</v>
      </c>
      <c r="B220" s="31" t="s">
        <v>61</v>
      </c>
      <c r="C220" s="35">
        <v>6000</v>
      </c>
      <c r="D220" s="33">
        <f t="shared" si="16"/>
        <v>0</v>
      </c>
      <c r="E220" s="35">
        <v>6000</v>
      </c>
      <c r="J220" s="35">
        <v>6000</v>
      </c>
    </row>
    <row r="221" spans="1:10" ht="18" thickBot="1" x14ac:dyDescent="0.3">
      <c r="A221" s="17" t="s">
        <v>154</v>
      </c>
      <c r="B221" s="18" t="s">
        <v>155</v>
      </c>
      <c r="C221" s="75">
        <f>SUM(C222,C232,C235,C260,C309,C312,C317)</f>
        <v>585976.73</v>
      </c>
      <c r="D221" s="75">
        <f t="shared" si="16"/>
        <v>-210095.58999999997</v>
      </c>
      <c r="E221" s="75">
        <f>SUM(E222,E232,E235,E260,E309,E312,E317)</f>
        <v>375881.14</v>
      </c>
      <c r="J221" s="75">
        <f>E221/C221*100</f>
        <v>64.146086483673173</v>
      </c>
    </row>
    <row r="222" spans="1:10" x14ac:dyDescent="0.25">
      <c r="A222" s="80" t="s">
        <v>143</v>
      </c>
      <c r="B222" s="84" t="s">
        <v>125</v>
      </c>
      <c r="C222" s="82">
        <f>+C223</f>
        <v>14809.14</v>
      </c>
      <c r="D222" s="82">
        <f t="shared" si="16"/>
        <v>0</v>
      </c>
      <c r="E222" s="82">
        <f>+E223</f>
        <v>14809.14</v>
      </c>
      <c r="J222" s="178" t="s">
        <v>216</v>
      </c>
    </row>
    <row r="223" spans="1:10" x14ac:dyDescent="0.25">
      <c r="A223" s="21">
        <v>4</v>
      </c>
      <c r="B223" s="28" t="s">
        <v>109</v>
      </c>
      <c r="C223" s="14">
        <v>14809.14</v>
      </c>
      <c r="D223" s="15">
        <f t="shared" si="16"/>
        <v>0</v>
      </c>
      <c r="E223" s="14">
        <v>14809.14</v>
      </c>
      <c r="J223" s="174" t="s">
        <v>216</v>
      </c>
    </row>
    <row r="224" spans="1:10" x14ac:dyDescent="0.25">
      <c r="A224" s="21">
        <v>42</v>
      </c>
      <c r="B224" s="23" t="s">
        <v>36</v>
      </c>
      <c r="C224" s="13">
        <v>0</v>
      </c>
      <c r="D224" s="15">
        <f t="shared" si="16"/>
        <v>0</v>
      </c>
      <c r="E224" s="13">
        <v>0</v>
      </c>
      <c r="J224" s="174" t="s">
        <v>216</v>
      </c>
    </row>
    <row r="225" spans="1:10" ht="17.399999999999999" hidden="1" customHeight="1" x14ac:dyDescent="0.25">
      <c r="A225" s="26">
        <v>423</v>
      </c>
      <c r="B225" s="23" t="s">
        <v>37</v>
      </c>
      <c r="C225" s="13"/>
      <c r="D225" s="15">
        <f t="shared" si="16"/>
        <v>0</v>
      </c>
      <c r="E225" s="13"/>
      <c r="J225" s="174" t="e">
        <f t="shared" ref="J225:J226" si="17">E225/C225*100</f>
        <v>#DIV/0!</v>
      </c>
    </row>
    <row r="226" spans="1:10" ht="17.399999999999999" hidden="1" customHeight="1" x14ac:dyDescent="0.25">
      <c r="A226" s="21">
        <v>4231</v>
      </c>
      <c r="B226" s="23" t="s">
        <v>46</v>
      </c>
      <c r="C226" s="13"/>
      <c r="D226" s="15">
        <f t="shared" si="16"/>
        <v>0</v>
      </c>
      <c r="E226" s="13"/>
      <c r="J226" s="174" t="e">
        <f t="shared" si="17"/>
        <v>#DIV/0!</v>
      </c>
    </row>
    <row r="227" spans="1:10" x14ac:dyDescent="0.25">
      <c r="A227" s="21">
        <v>45</v>
      </c>
      <c r="B227" s="23" t="s">
        <v>14</v>
      </c>
      <c r="C227" s="13">
        <v>14809.14</v>
      </c>
      <c r="D227" s="15">
        <f t="shared" si="16"/>
        <v>0</v>
      </c>
      <c r="E227" s="13">
        <v>14809.14</v>
      </c>
      <c r="J227" s="174" t="s">
        <v>216</v>
      </c>
    </row>
    <row r="228" spans="1:10" ht="29.25" hidden="1" customHeight="1" x14ac:dyDescent="0.25">
      <c r="A228" s="26">
        <v>451</v>
      </c>
      <c r="B228" s="23" t="s">
        <v>11</v>
      </c>
      <c r="C228" s="13"/>
      <c r="D228" s="15">
        <f t="shared" si="16"/>
        <v>0</v>
      </c>
      <c r="E228" s="13"/>
      <c r="J228" s="13"/>
    </row>
    <row r="229" spans="1:10" ht="32.25" hidden="1" customHeight="1" thickBot="1" x14ac:dyDescent="0.3">
      <c r="A229" s="21">
        <v>4511</v>
      </c>
      <c r="B229" s="23" t="s">
        <v>11</v>
      </c>
      <c r="C229" s="13"/>
      <c r="D229" s="15">
        <f t="shared" si="16"/>
        <v>0</v>
      </c>
      <c r="E229" s="13"/>
      <c r="J229" s="13"/>
    </row>
    <row r="230" spans="1:10" ht="30" hidden="1" customHeight="1" x14ac:dyDescent="0.25">
      <c r="A230" s="26">
        <v>452</v>
      </c>
      <c r="B230" s="23" t="s">
        <v>25</v>
      </c>
      <c r="C230" s="13"/>
      <c r="D230" s="15">
        <f t="shared" si="16"/>
        <v>0</v>
      </c>
      <c r="E230" s="13"/>
      <c r="J230" s="13"/>
    </row>
    <row r="231" spans="1:10" ht="17.399999999999999" hidden="1" customHeight="1" x14ac:dyDescent="0.25">
      <c r="A231" s="21">
        <v>4521</v>
      </c>
      <c r="B231" s="23" t="s">
        <v>92</v>
      </c>
      <c r="C231" s="13"/>
      <c r="D231" s="15">
        <f t="shared" si="16"/>
        <v>0</v>
      </c>
      <c r="E231" s="13"/>
      <c r="J231" s="13"/>
    </row>
    <row r="232" spans="1:10" x14ac:dyDescent="0.25">
      <c r="A232" s="76" t="s">
        <v>219</v>
      </c>
      <c r="B232" s="77" t="s">
        <v>218</v>
      </c>
      <c r="C232" s="79">
        <f>SUM(C233)</f>
        <v>0</v>
      </c>
      <c r="D232" s="79">
        <f>E232-C232</f>
        <v>0</v>
      </c>
      <c r="E232" s="79">
        <f>SUM(E233)</f>
        <v>0</v>
      </c>
      <c r="J232" s="175" t="s">
        <v>216</v>
      </c>
    </row>
    <row r="233" spans="1:10" ht="17.399999999999999" customHeight="1" x14ac:dyDescent="0.25">
      <c r="A233" s="21">
        <v>4</v>
      </c>
      <c r="B233" s="23" t="s">
        <v>109</v>
      </c>
      <c r="C233" s="13">
        <f>SUM(C234)</f>
        <v>0</v>
      </c>
      <c r="D233" s="15">
        <f>E233-C233</f>
        <v>0</v>
      </c>
      <c r="E233" s="13">
        <v>0</v>
      </c>
      <c r="J233" s="176" t="s">
        <v>216</v>
      </c>
    </row>
    <row r="234" spans="1:10" ht="17.399999999999999" customHeight="1" x14ac:dyDescent="0.25">
      <c r="A234" s="21">
        <v>45</v>
      </c>
      <c r="B234" s="23" t="s">
        <v>14</v>
      </c>
      <c r="C234" s="13">
        <v>0</v>
      </c>
      <c r="D234" s="15">
        <f>E234-C234</f>
        <v>0</v>
      </c>
      <c r="E234" s="13">
        <v>0</v>
      </c>
      <c r="J234" s="176" t="s">
        <v>216</v>
      </c>
    </row>
    <row r="235" spans="1:10" x14ac:dyDescent="0.25">
      <c r="A235" s="76" t="s">
        <v>144</v>
      </c>
      <c r="B235" s="77" t="s">
        <v>95</v>
      </c>
      <c r="C235" s="79">
        <f>+C236</f>
        <v>17500</v>
      </c>
      <c r="D235" s="79">
        <f t="shared" si="16"/>
        <v>46000</v>
      </c>
      <c r="E235" s="79">
        <f>+E236</f>
        <v>63500</v>
      </c>
      <c r="J235" s="79">
        <f>E235/C235*100</f>
        <v>362.85714285714283</v>
      </c>
    </row>
    <row r="236" spans="1:10" x14ac:dyDescent="0.25">
      <c r="A236" s="21">
        <v>4</v>
      </c>
      <c r="B236" s="28" t="s">
        <v>109</v>
      </c>
      <c r="C236" s="14">
        <v>17500</v>
      </c>
      <c r="D236" s="15">
        <f t="shared" si="16"/>
        <v>46000</v>
      </c>
      <c r="E236" s="14">
        <v>63500</v>
      </c>
      <c r="J236" s="14">
        <f>E236/C236*100</f>
        <v>362.85714285714283</v>
      </c>
    </row>
    <row r="237" spans="1:10" x14ac:dyDescent="0.25">
      <c r="A237" s="21">
        <v>41</v>
      </c>
      <c r="B237" s="23" t="s">
        <v>20</v>
      </c>
      <c r="C237" s="13">
        <v>2000</v>
      </c>
      <c r="D237" s="15">
        <f t="shared" si="16"/>
        <v>6000</v>
      </c>
      <c r="E237" s="13">
        <v>8000</v>
      </c>
      <c r="J237" s="14">
        <f t="shared" ref="J237:J255" si="18">E237/C237*100</f>
        <v>400</v>
      </c>
    </row>
    <row r="238" spans="1:10" ht="17.399999999999999" hidden="1" customHeight="1" x14ac:dyDescent="0.25">
      <c r="A238" s="26">
        <v>412</v>
      </c>
      <c r="B238" s="23" t="s">
        <v>21</v>
      </c>
      <c r="C238" s="13"/>
      <c r="D238" s="15">
        <f t="shared" si="16"/>
        <v>0</v>
      </c>
      <c r="E238" s="13"/>
      <c r="J238" s="14" t="e">
        <f t="shared" si="18"/>
        <v>#DIV/0!</v>
      </c>
    </row>
    <row r="239" spans="1:10" ht="17.399999999999999" hidden="1" customHeight="1" x14ac:dyDescent="0.25">
      <c r="A239" s="21">
        <v>4123</v>
      </c>
      <c r="B239" s="23" t="s">
        <v>83</v>
      </c>
      <c r="C239" s="13"/>
      <c r="D239" s="15">
        <f t="shared" si="16"/>
        <v>0</v>
      </c>
      <c r="E239" s="13"/>
      <c r="J239" s="14" t="e">
        <f t="shared" si="18"/>
        <v>#DIV/0!</v>
      </c>
    </row>
    <row r="240" spans="1:10" x14ac:dyDescent="0.25">
      <c r="A240" s="21">
        <v>42</v>
      </c>
      <c r="B240" s="23" t="s">
        <v>36</v>
      </c>
      <c r="C240" s="13">
        <v>14500</v>
      </c>
      <c r="D240" s="15">
        <f t="shared" si="16"/>
        <v>40000</v>
      </c>
      <c r="E240" s="13">
        <v>54500</v>
      </c>
      <c r="J240" s="14">
        <f t="shared" si="18"/>
        <v>375.86206896551727</v>
      </c>
    </row>
    <row r="241" spans="1:10" ht="17.399999999999999" hidden="1" customHeight="1" x14ac:dyDescent="0.25">
      <c r="A241" s="26">
        <v>421</v>
      </c>
      <c r="B241" s="23" t="s">
        <v>12</v>
      </c>
      <c r="C241" s="13"/>
      <c r="D241" s="15">
        <f t="shared" si="16"/>
        <v>0</v>
      </c>
      <c r="E241" s="13"/>
      <c r="J241" s="14" t="e">
        <f t="shared" si="18"/>
        <v>#DIV/0!</v>
      </c>
    </row>
    <row r="242" spans="1:10" ht="17.399999999999999" hidden="1" customHeight="1" x14ac:dyDescent="0.25">
      <c r="A242" s="21">
        <v>4212</v>
      </c>
      <c r="B242" s="23" t="s">
        <v>84</v>
      </c>
      <c r="C242" s="13"/>
      <c r="D242" s="15">
        <f t="shared" si="16"/>
        <v>0</v>
      </c>
      <c r="E242" s="13"/>
      <c r="J242" s="14" t="e">
        <f t="shared" si="18"/>
        <v>#DIV/0!</v>
      </c>
    </row>
    <row r="243" spans="1:10" ht="17.399999999999999" hidden="1" customHeight="1" x14ac:dyDescent="0.25">
      <c r="A243" s="26">
        <v>422</v>
      </c>
      <c r="B243" s="23" t="s">
        <v>8</v>
      </c>
      <c r="C243" s="13"/>
      <c r="D243" s="15">
        <f t="shared" si="16"/>
        <v>0</v>
      </c>
      <c r="E243" s="13"/>
      <c r="J243" s="14" t="e">
        <f t="shared" si="18"/>
        <v>#DIV/0!</v>
      </c>
    </row>
    <row r="244" spans="1:10" ht="17.399999999999999" hidden="1" customHeight="1" x14ac:dyDescent="0.25">
      <c r="A244" s="21">
        <v>4221</v>
      </c>
      <c r="B244" s="23" t="s">
        <v>85</v>
      </c>
      <c r="C244" s="13"/>
      <c r="D244" s="15">
        <f t="shared" si="16"/>
        <v>0</v>
      </c>
      <c r="E244" s="13"/>
      <c r="J244" s="14" t="e">
        <f t="shared" si="18"/>
        <v>#DIV/0!</v>
      </c>
    </row>
    <row r="245" spans="1:10" ht="17.399999999999999" hidden="1" customHeight="1" x14ac:dyDescent="0.25">
      <c r="A245" s="21">
        <v>4222</v>
      </c>
      <c r="B245" s="23" t="s">
        <v>86</v>
      </c>
      <c r="C245" s="13"/>
      <c r="D245" s="15">
        <f t="shared" si="16"/>
        <v>0</v>
      </c>
      <c r="E245" s="13"/>
      <c r="J245" s="14" t="e">
        <f t="shared" si="18"/>
        <v>#DIV/0!</v>
      </c>
    </row>
    <row r="246" spans="1:10" ht="17.399999999999999" hidden="1" customHeight="1" x14ac:dyDescent="0.25">
      <c r="A246" s="21">
        <v>4223</v>
      </c>
      <c r="B246" s="23" t="s">
        <v>87</v>
      </c>
      <c r="C246" s="13"/>
      <c r="D246" s="15">
        <f t="shared" si="16"/>
        <v>0</v>
      </c>
      <c r="E246" s="13"/>
      <c r="J246" s="14" t="e">
        <f t="shared" si="18"/>
        <v>#DIV/0!</v>
      </c>
    </row>
    <row r="247" spans="1:10" ht="17.399999999999999" hidden="1" customHeight="1" x14ac:dyDescent="0.25">
      <c r="A247" s="21">
        <v>4224</v>
      </c>
      <c r="B247" s="23" t="s">
        <v>88</v>
      </c>
      <c r="C247" s="13"/>
      <c r="D247" s="15">
        <f t="shared" si="16"/>
        <v>0</v>
      </c>
      <c r="E247" s="13"/>
      <c r="J247" s="14" t="e">
        <f t="shared" si="18"/>
        <v>#DIV/0!</v>
      </c>
    </row>
    <row r="248" spans="1:10" ht="17.399999999999999" hidden="1" customHeight="1" x14ac:dyDescent="0.25">
      <c r="A248" s="21">
        <v>4227</v>
      </c>
      <c r="B248" s="23" t="s">
        <v>89</v>
      </c>
      <c r="C248" s="13"/>
      <c r="D248" s="15">
        <f t="shared" si="16"/>
        <v>0</v>
      </c>
      <c r="E248" s="13"/>
      <c r="J248" s="14" t="e">
        <f t="shared" si="18"/>
        <v>#DIV/0!</v>
      </c>
    </row>
    <row r="249" spans="1:10" ht="17.399999999999999" hidden="1" customHeight="1" x14ac:dyDescent="0.25">
      <c r="A249" s="26">
        <v>423</v>
      </c>
      <c r="B249" s="23" t="s">
        <v>37</v>
      </c>
      <c r="C249" s="13"/>
      <c r="D249" s="15">
        <f t="shared" si="16"/>
        <v>0</v>
      </c>
      <c r="E249" s="13"/>
      <c r="J249" s="14" t="e">
        <f t="shared" si="18"/>
        <v>#DIV/0!</v>
      </c>
    </row>
    <row r="250" spans="1:10" ht="17.399999999999999" hidden="1" customHeight="1" x14ac:dyDescent="0.25">
      <c r="A250" s="21">
        <v>4231</v>
      </c>
      <c r="B250" s="23" t="s">
        <v>46</v>
      </c>
      <c r="C250" s="13"/>
      <c r="D250" s="15">
        <f t="shared" si="16"/>
        <v>0</v>
      </c>
      <c r="E250" s="13"/>
      <c r="J250" s="14" t="e">
        <f t="shared" si="18"/>
        <v>#DIV/0!</v>
      </c>
    </row>
    <row r="251" spans="1:10" ht="30" hidden="1" customHeight="1" x14ac:dyDescent="0.25">
      <c r="A251" s="26">
        <v>424</v>
      </c>
      <c r="B251" s="23" t="s">
        <v>22</v>
      </c>
      <c r="C251" s="13"/>
      <c r="D251" s="15">
        <f t="shared" si="16"/>
        <v>0</v>
      </c>
      <c r="E251" s="13"/>
      <c r="J251" s="14" t="e">
        <f t="shared" si="18"/>
        <v>#DIV/0!</v>
      </c>
    </row>
    <row r="252" spans="1:10" ht="17.399999999999999" hidden="1" customHeight="1" x14ac:dyDescent="0.25">
      <c r="A252" s="21">
        <v>4241</v>
      </c>
      <c r="B252" s="23" t="s">
        <v>90</v>
      </c>
      <c r="C252" s="13"/>
      <c r="D252" s="15">
        <f t="shared" si="16"/>
        <v>0</v>
      </c>
      <c r="E252" s="13"/>
      <c r="J252" s="14" t="e">
        <f t="shared" si="18"/>
        <v>#DIV/0!</v>
      </c>
    </row>
    <row r="253" spans="1:10" ht="17.399999999999999" hidden="1" customHeight="1" x14ac:dyDescent="0.25">
      <c r="A253" s="26">
        <v>426</v>
      </c>
      <c r="B253" s="23" t="s">
        <v>19</v>
      </c>
      <c r="C253" s="13"/>
      <c r="D253" s="15">
        <f t="shared" si="16"/>
        <v>0</v>
      </c>
      <c r="E253" s="13"/>
      <c r="J253" s="14" t="e">
        <f t="shared" si="18"/>
        <v>#DIV/0!</v>
      </c>
    </row>
    <row r="254" spans="1:10" ht="17.399999999999999" hidden="1" customHeight="1" x14ac:dyDescent="0.25">
      <c r="A254" s="21">
        <v>4264</v>
      </c>
      <c r="B254" s="23" t="s">
        <v>91</v>
      </c>
      <c r="C254" s="13"/>
      <c r="D254" s="15">
        <f t="shared" si="16"/>
        <v>0</v>
      </c>
      <c r="E254" s="13"/>
      <c r="J254" s="14" t="e">
        <f t="shared" si="18"/>
        <v>#DIV/0!</v>
      </c>
    </row>
    <row r="255" spans="1:10" x14ac:dyDescent="0.25">
      <c r="A255" s="21">
        <v>45</v>
      </c>
      <c r="B255" s="23" t="s">
        <v>14</v>
      </c>
      <c r="C255" s="13">
        <v>1000</v>
      </c>
      <c r="D255" s="15">
        <f t="shared" si="16"/>
        <v>0</v>
      </c>
      <c r="E255" s="13">
        <v>1000</v>
      </c>
      <c r="J255" s="14">
        <f t="shared" si="18"/>
        <v>100</v>
      </c>
    </row>
    <row r="256" spans="1:10" ht="17.399999999999999" hidden="1" customHeight="1" x14ac:dyDescent="0.25">
      <c r="A256" s="26">
        <v>451</v>
      </c>
      <c r="B256" s="23" t="s">
        <v>11</v>
      </c>
      <c r="C256" s="13"/>
      <c r="D256" s="15">
        <f t="shared" si="16"/>
        <v>0</v>
      </c>
      <c r="E256" s="13"/>
      <c r="J256" s="13"/>
    </row>
    <row r="257" spans="1:10" ht="17.399999999999999" hidden="1" customHeight="1" x14ac:dyDescent="0.25">
      <c r="A257" s="21">
        <v>4511</v>
      </c>
      <c r="B257" s="23" t="s">
        <v>11</v>
      </c>
      <c r="C257" s="13"/>
      <c r="D257" s="15">
        <f t="shared" si="16"/>
        <v>0</v>
      </c>
      <c r="E257" s="13"/>
      <c r="J257" s="13"/>
    </row>
    <row r="258" spans="1:10" ht="30" hidden="1" customHeight="1" x14ac:dyDescent="0.25">
      <c r="A258" s="26">
        <v>452</v>
      </c>
      <c r="B258" s="23" t="s">
        <v>25</v>
      </c>
      <c r="C258" s="13"/>
      <c r="D258" s="15">
        <f t="shared" si="16"/>
        <v>0</v>
      </c>
      <c r="E258" s="13"/>
      <c r="J258" s="13"/>
    </row>
    <row r="259" spans="1:10" ht="17.399999999999999" hidden="1" customHeight="1" x14ac:dyDescent="0.25">
      <c r="A259" s="21">
        <v>4521</v>
      </c>
      <c r="B259" s="23" t="s">
        <v>92</v>
      </c>
      <c r="C259" s="13"/>
      <c r="D259" s="15">
        <f t="shared" si="16"/>
        <v>0</v>
      </c>
      <c r="E259" s="13"/>
      <c r="J259" s="13"/>
    </row>
    <row r="260" spans="1:10" ht="31.2" x14ac:dyDescent="0.25">
      <c r="A260" s="76" t="s">
        <v>153</v>
      </c>
      <c r="B260" s="77" t="s">
        <v>126</v>
      </c>
      <c r="C260" s="79">
        <f>+C261</f>
        <v>208667.59</v>
      </c>
      <c r="D260" s="79">
        <f t="shared" si="16"/>
        <v>60904.41</v>
      </c>
      <c r="E260" s="79">
        <f>+E261</f>
        <v>269572</v>
      </c>
      <c r="J260" s="79">
        <f>E260/C260*100</f>
        <v>129.18728778149017</v>
      </c>
    </row>
    <row r="261" spans="1:10" x14ac:dyDescent="0.25">
      <c r="A261" s="21">
        <v>4</v>
      </c>
      <c r="B261" s="28" t="s">
        <v>109</v>
      </c>
      <c r="C261" s="14">
        <v>208667.59</v>
      </c>
      <c r="D261" s="15">
        <f t="shared" si="16"/>
        <v>60904.41</v>
      </c>
      <c r="E261" s="14">
        <v>269572</v>
      </c>
      <c r="J261" s="14">
        <f>E261/C261*100</f>
        <v>129.18728778149017</v>
      </c>
    </row>
    <row r="262" spans="1:10" x14ac:dyDescent="0.25">
      <c r="A262" s="21">
        <v>41</v>
      </c>
      <c r="B262" s="23" t="s">
        <v>20</v>
      </c>
      <c r="C262" s="13">
        <v>29667.59</v>
      </c>
      <c r="D262" s="15">
        <f t="shared" si="16"/>
        <v>-29667.59</v>
      </c>
      <c r="E262" s="13">
        <v>0</v>
      </c>
      <c r="J262" s="174" t="s">
        <v>216</v>
      </c>
    </row>
    <row r="263" spans="1:10" ht="17.399999999999999" hidden="1" customHeight="1" x14ac:dyDescent="0.25">
      <c r="A263" s="26">
        <v>412</v>
      </c>
      <c r="B263" s="23" t="s">
        <v>21</v>
      </c>
      <c r="C263" s="13"/>
      <c r="D263" s="15">
        <f t="shared" si="16"/>
        <v>0</v>
      </c>
      <c r="E263" s="13"/>
      <c r="J263" s="14" t="e">
        <f t="shared" ref="J263:J280" si="19">E263/C263*100</f>
        <v>#DIV/0!</v>
      </c>
    </row>
    <row r="264" spans="1:10" ht="17.399999999999999" hidden="1" customHeight="1" x14ac:dyDescent="0.25">
      <c r="A264" s="21">
        <v>4123</v>
      </c>
      <c r="B264" s="23" t="s">
        <v>83</v>
      </c>
      <c r="C264" s="13"/>
      <c r="D264" s="15">
        <f t="shared" si="16"/>
        <v>0</v>
      </c>
      <c r="E264" s="13"/>
      <c r="J264" s="14" t="e">
        <f t="shared" si="19"/>
        <v>#DIV/0!</v>
      </c>
    </row>
    <row r="265" spans="1:10" x14ac:dyDescent="0.25">
      <c r="A265" s="21">
        <v>42</v>
      </c>
      <c r="B265" s="23" t="s">
        <v>36</v>
      </c>
      <c r="C265" s="13">
        <v>114000</v>
      </c>
      <c r="D265" s="15">
        <f t="shared" si="16"/>
        <v>63000</v>
      </c>
      <c r="E265" s="13">
        <v>177000</v>
      </c>
      <c r="J265" s="14">
        <f t="shared" si="19"/>
        <v>155.26315789473685</v>
      </c>
    </row>
    <row r="266" spans="1:10" ht="17.399999999999999" hidden="1" customHeight="1" x14ac:dyDescent="0.25">
      <c r="A266" s="26">
        <v>421</v>
      </c>
      <c r="B266" s="23" t="s">
        <v>12</v>
      </c>
      <c r="C266" s="13"/>
      <c r="D266" s="15">
        <f t="shared" si="16"/>
        <v>0</v>
      </c>
      <c r="E266" s="13"/>
      <c r="J266" s="14" t="e">
        <f t="shared" si="19"/>
        <v>#DIV/0!</v>
      </c>
    </row>
    <row r="267" spans="1:10" ht="17.399999999999999" hidden="1" customHeight="1" x14ac:dyDescent="0.25">
      <c r="A267" s="21">
        <v>4212</v>
      </c>
      <c r="B267" s="23" t="s">
        <v>84</v>
      </c>
      <c r="C267" s="13"/>
      <c r="D267" s="15">
        <f t="shared" si="16"/>
        <v>0</v>
      </c>
      <c r="E267" s="13"/>
      <c r="J267" s="14" t="e">
        <f t="shared" si="19"/>
        <v>#DIV/0!</v>
      </c>
    </row>
    <row r="268" spans="1:10" ht="17.399999999999999" hidden="1" customHeight="1" x14ac:dyDescent="0.25">
      <c r="A268" s="26">
        <v>422</v>
      </c>
      <c r="B268" s="23" t="s">
        <v>8</v>
      </c>
      <c r="C268" s="13"/>
      <c r="D268" s="15">
        <f t="shared" si="16"/>
        <v>0</v>
      </c>
      <c r="E268" s="13"/>
      <c r="J268" s="14" t="e">
        <f t="shared" si="19"/>
        <v>#DIV/0!</v>
      </c>
    </row>
    <row r="269" spans="1:10" ht="17.399999999999999" hidden="1" customHeight="1" x14ac:dyDescent="0.25">
      <c r="A269" s="21">
        <v>4221</v>
      </c>
      <c r="B269" s="23" t="s">
        <v>85</v>
      </c>
      <c r="C269" s="13"/>
      <c r="D269" s="15">
        <f t="shared" si="16"/>
        <v>0</v>
      </c>
      <c r="E269" s="13"/>
      <c r="J269" s="14" t="e">
        <f t="shared" si="19"/>
        <v>#DIV/0!</v>
      </c>
    </row>
    <row r="270" spans="1:10" ht="17.399999999999999" hidden="1" customHeight="1" x14ac:dyDescent="0.25">
      <c r="A270" s="21">
        <v>4222</v>
      </c>
      <c r="B270" s="23" t="s">
        <v>86</v>
      </c>
      <c r="C270" s="13"/>
      <c r="D270" s="15">
        <f t="shared" si="16"/>
        <v>0</v>
      </c>
      <c r="E270" s="13"/>
      <c r="J270" s="14" t="e">
        <f t="shared" si="19"/>
        <v>#DIV/0!</v>
      </c>
    </row>
    <row r="271" spans="1:10" ht="17.399999999999999" hidden="1" customHeight="1" x14ac:dyDescent="0.25">
      <c r="A271" s="21">
        <v>4223</v>
      </c>
      <c r="B271" s="23" t="s">
        <v>87</v>
      </c>
      <c r="C271" s="13"/>
      <c r="D271" s="15">
        <f t="shared" ref="D271:D348" si="20">+E271-C271</f>
        <v>0</v>
      </c>
      <c r="E271" s="13"/>
      <c r="J271" s="14" t="e">
        <f t="shared" si="19"/>
        <v>#DIV/0!</v>
      </c>
    </row>
    <row r="272" spans="1:10" ht="17.399999999999999" hidden="1" customHeight="1" x14ac:dyDescent="0.25">
      <c r="A272" s="21">
        <v>4224</v>
      </c>
      <c r="B272" s="23" t="s">
        <v>88</v>
      </c>
      <c r="C272" s="13"/>
      <c r="D272" s="15">
        <f t="shared" si="20"/>
        <v>0</v>
      </c>
      <c r="E272" s="13"/>
      <c r="J272" s="14" t="e">
        <f t="shared" si="19"/>
        <v>#DIV/0!</v>
      </c>
    </row>
    <row r="273" spans="1:10" ht="17.399999999999999" hidden="1" customHeight="1" x14ac:dyDescent="0.25">
      <c r="A273" s="21">
        <v>4227</v>
      </c>
      <c r="B273" s="23" t="s">
        <v>89</v>
      </c>
      <c r="C273" s="13"/>
      <c r="D273" s="15">
        <f t="shared" si="20"/>
        <v>0</v>
      </c>
      <c r="E273" s="13"/>
      <c r="J273" s="14" t="e">
        <f t="shared" si="19"/>
        <v>#DIV/0!</v>
      </c>
    </row>
    <row r="274" spans="1:10" ht="17.399999999999999" hidden="1" customHeight="1" x14ac:dyDescent="0.25">
      <c r="A274" s="26">
        <v>423</v>
      </c>
      <c r="B274" s="23" t="s">
        <v>37</v>
      </c>
      <c r="C274" s="13"/>
      <c r="D274" s="15">
        <f t="shared" si="20"/>
        <v>0</v>
      </c>
      <c r="E274" s="13"/>
      <c r="J274" s="14" t="e">
        <f t="shared" si="19"/>
        <v>#DIV/0!</v>
      </c>
    </row>
    <row r="275" spans="1:10" ht="17.399999999999999" hidden="1" customHeight="1" x14ac:dyDescent="0.25">
      <c r="A275" s="21">
        <v>4231</v>
      </c>
      <c r="B275" s="23" t="s">
        <v>46</v>
      </c>
      <c r="C275" s="13"/>
      <c r="D275" s="15">
        <f t="shared" si="20"/>
        <v>0</v>
      </c>
      <c r="E275" s="13"/>
      <c r="J275" s="14" t="e">
        <f t="shared" si="19"/>
        <v>#DIV/0!</v>
      </c>
    </row>
    <row r="276" spans="1:10" ht="30" hidden="1" customHeight="1" x14ac:dyDescent="0.25">
      <c r="A276" s="26">
        <v>424</v>
      </c>
      <c r="B276" s="23" t="s">
        <v>22</v>
      </c>
      <c r="C276" s="13"/>
      <c r="D276" s="15">
        <f t="shared" si="20"/>
        <v>0</v>
      </c>
      <c r="E276" s="13"/>
      <c r="J276" s="14" t="e">
        <f t="shared" si="19"/>
        <v>#DIV/0!</v>
      </c>
    </row>
    <row r="277" spans="1:10" ht="17.399999999999999" hidden="1" customHeight="1" x14ac:dyDescent="0.25">
      <c r="A277" s="21">
        <v>4241</v>
      </c>
      <c r="B277" s="23" t="s">
        <v>90</v>
      </c>
      <c r="C277" s="13"/>
      <c r="D277" s="15">
        <f t="shared" si="20"/>
        <v>0</v>
      </c>
      <c r="E277" s="13"/>
      <c r="J277" s="14" t="e">
        <f t="shared" si="19"/>
        <v>#DIV/0!</v>
      </c>
    </row>
    <row r="278" spans="1:10" ht="17.399999999999999" hidden="1" customHeight="1" x14ac:dyDescent="0.25">
      <c r="A278" s="26">
        <v>426</v>
      </c>
      <c r="B278" s="23" t="s">
        <v>19</v>
      </c>
      <c r="C278" s="13"/>
      <c r="D278" s="15">
        <f t="shared" si="20"/>
        <v>0</v>
      </c>
      <c r="E278" s="13"/>
      <c r="J278" s="14" t="e">
        <f t="shared" si="19"/>
        <v>#DIV/0!</v>
      </c>
    </row>
    <row r="279" spans="1:10" ht="17.399999999999999" hidden="1" customHeight="1" x14ac:dyDescent="0.25">
      <c r="A279" s="21">
        <v>4264</v>
      </c>
      <c r="B279" s="23" t="s">
        <v>91</v>
      </c>
      <c r="C279" s="13"/>
      <c r="D279" s="15">
        <f t="shared" si="20"/>
        <v>0</v>
      </c>
      <c r="E279" s="13"/>
      <c r="J279" s="14" t="e">
        <f t="shared" si="19"/>
        <v>#DIV/0!</v>
      </c>
    </row>
    <row r="280" spans="1:10" x14ac:dyDescent="0.25">
      <c r="A280" s="21">
        <v>45</v>
      </c>
      <c r="B280" s="23" t="s">
        <v>14</v>
      </c>
      <c r="C280" s="13">
        <v>65000</v>
      </c>
      <c r="D280" s="15">
        <f t="shared" si="20"/>
        <v>27572</v>
      </c>
      <c r="E280" s="13">
        <v>92572</v>
      </c>
      <c r="J280" s="14">
        <f t="shared" si="19"/>
        <v>142.41846153846154</v>
      </c>
    </row>
    <row r="281" spans="1:10" ht="17.399999999999999" hidden="1" customHeight="1" x14ac:dyDescent="0.25">
      <c r="A281" s="26">
        <v>451</v>
      </c>
      <c r="B281" s="23" t="s">
        <v>11</v>
      </c>
      <c r="C281" s="13"/>
      <c r="D281" s="15">
        <f t="shared" si="20"/>
        <v>0</v>
      </c>
      <c r="E281" s="13"/>
      <c r="J281" s="13"/>
    </row>
    <row r="282" spans="1:10" ht="17.399999999999999" hidden="1" customHeight="1" x14ac:dyDescent="0.25">
      <c r="A282" s="21">
        <v>4511</v>
      </c>
      <c r="B282" s="23" t="s">
        <v>11</v>
      </c>
      <c r="C282" s="13"/>
      <c r="D282" s="15">
        <f t="shared" si="20"/>
        <v>0</v>
      </c>
      <c r="E282" s="13"/>
      <c r="J282" s="13"/>
    </row>
    <row r="283" spans="1:10" ht="30" hidden="1" customHeight="1" x14ac:dyDescent="0.25">
      <c r="A283" s="26">
        <v>452</v>
      </c>
      <c r="B283" s="23" t="s">
        <v>25</v>
      </c>
      <c r="C283" s="13"/>
      <c r="D283" s="15">
        <f t="shared" si="20"/>
        <v>0</v>
      </c>
      <c r="E283" s="13"/>
      <c r="J283" s="13"/>
    </row>
    <row r="284" spans="1:10" ht="17.399999999999999" hidden="1" customHeight="1" x14ac:dyDescent="0.25">
      <c r="A284" s="21">
        <v>4521</v>
      </c>
      <c r="B284" s="23" t="s">
        <v>92</v>
      </c>
      <c r="C284" s="13"/>
      <c r="D284" s="15">
        <f t="shared" si="20"/>
        <v>0</v>
      </c>
      <c r="E284" s="13"/>
      <c r="J284" s="13"/>
    </row>
    <row r="285" spans="1:10" ht="17.399999999999999" hidden="1" customHeight="1" x14ac:dyDescent="0.25">
      <c r="A285" s="24" t="s">
        <v>146</v>
      </c>
      <c r="B285" s="25" t="s">
        <v>127</v>
      </c>
      <c r="C285" s="15">
        <f>+C286</f>
        <v>0</v>
      </c>
      <c r="D285" s="15">
        <f t="shared" si="20"/>
        <v>0</v>
      </c>
      <c r="E285" s="15">
        <f>+E286</f>
        <v>0</v>
      </c>
      <c r="J285" s="15">
        <f>+J286</f>
        <v>0</v>
      </c>
    </row>
    <row r="286" spans="1:10" ht="17.399999999999999" hidden="1" customHeight="1" x14ac:dyDescent="0.25">
      <c r="A286" s="21">
        <v>4</v>
      </c>
      <c r="B286" s="28" t="s">
        <v>109</v>
      </c>
      <c r="C286" s="14">
        <f>+C287+C290</f>
        <v>0</v>
      </c>
      <c r="D286" s="15">
        <f t="shared" si="20"/>
        <v>0</v>
      </c>
      <c r="E286" s="14">
        <f>+E287+E290</f>
        <v>0</v>
      </c>
      <c r="J286" s="14">
        <f>+J287+J290</f>
        <v>0</v>
      </c>
    </row>
    <row r="287" spans="1:10" ht="30" hidden="1" customHeight="1" x14ac:dyDescent="0.25">
      <c r="A287" s="21">
        <v>42</v>
      </c>
      <c r="B287" s="23" t="s">
        <v>36</v>
      </c>
      <c r="C287" s="13">
        <v>0</v>
      </c>
      <c r="D287" s="15">
        <f t="shared" si="20"/>
        <v>0</v>
      </c>
      <c r="E287" s="13">
        <v>0</v>
      </c>
      <c r="J287" s="13">
        <v>0</v>
      </c>
    </row>
    <row r="288" spans="1:10" ht="17.399999999999999" hidden="1" customHeight="1" x14ac:dyDescent="0.25">
      <c r="A288" s="26">
        <v>422</v>
      </c>
      <c r="B288" s="23" t="s">
        <v>8</v>
      </c>
      <c r="C288" s="13">
        <v>0</v>
      </c>
      <c r="D288" s="15">
        <f t="shared" si="20"/>
        <v>0</v>
      </c>
      <c r="E288" s="13">
        <v>0</v>
      </c>
      <c r="J288" s="13">
        <v>0</v>
      </c>
    </row>
    <row r="289" spans="1:10" ht="17.399999999999999" hidden="1" customHeight="1" x14ac:dyDescent="0.25">
      <c r="A289" s="21">
        <v>4224</v>
      </c>
      <c r="B289" s="23" t="s">
        <v>88</v>
      </c>
      <c r="C289" s="13">
        <v>0</v>
      </c>
      <c r="D289" s="15">
        <f t="shared" si="20"/>
        <v>0</v>
      </c>
      <c r="E289" s="13">
        <v>0</v>
      </c>
      <c r="J289" s="13">
        <v>0</v>
      </c>
    </row>
    <row r="290" spans="1:10" ht="30" hidden="1" customHeight="1" x14ac:dyDescent="0.25">
      <c r="A290" s="21">
        <v>45</v>
      </c>
      <c r="B290" s="23" t="s">
        <v>14</v>
      </c>
      <c r="C290" s="13">
        <v>0</v>
      </c>
      <c r="D290" s="15">
        <f t="shared" si="20"/>
        <v>0</v>
      </c>
      <c r="E290" s="13">
        <v>0</v>
      </c>
      <c r="J290" s="13">
        <v>0</v>
      </c>
    </row>
    <row r="291" spans="1:10" ht="17.399999999999999" hidden="1" customHeight="1" x14ac:dyDescent="0.25">
      <c r="A291" s="26">
        <v>451</v>
      </c>
      <c r="B291" s="23" t="s">
        <v>11</v>
      </c>
      <c r="C291" s="29">
        <v>0</v>
      </c>
      <c r="D291" s="15">
        <f t="shared" si="20"/>
        <v>0</v>
      </c>
      <c r="E291" s="29">
        <v>0</v>
      </c>
      <c r="J291" s="29">
        <v>0</v>
      </c>
    </row>
    <row r="292" spans="1:10" ht="17.399999999999999" hidden="1" customHeight="1" x14ac:dyDescent="0.25">
      <c r="A292" s="21">
        <v>4511</v>
      </c>
      <c r="B292" s="23" t="s">
        <v>11</v>
      </c>
      <c r="C292" s="29">
        <v>0</v>
      </c>
      <c r="D292" s="15">
        <f t="shared" si="20"/>
        <v>0</v>
      </c>
      <c r="E292" s="29">
        <v>0</v>
      </c>
      <c r="J292" s="29">
        <v>0</v>
      </c>
    </row>
    <row r="293" spans="1:10" ht="17.399999999999999" hidden="1" customHeight="1" x14ac:dyDescent="0.25">
      <c r="A293" s="24" t="s">
        <v>147</v>
      </c>
      <c r="B293" s="25" t="s">
        <v>128</v>
      </c>
      <c r="C293" s="15">
        <v>0</v>
      </c>
      <c r="D293" s="15">
        <f t="shared" si="20"/>
        <v>0</v>
      </c>
      <c r="E293" s="15">
        <v>0</v>
      </c>
      <c r="J293" s="15">
        <v>0</v>
      </c>
    </row>
    <row r="294" spans="1:10" ht="17.399999999999999" hidden="1" customHeight="1" x14ac:dyDescent="0.25">
      <c r="A294" s="21">
        <v>4</v>
      </c>
      <c r="B294" s="28" t="s">
        <v>109</v>
      </c>
      <c r="C294" s="14">
        <f>+C295+C298+C304</f>
        <v>0</v>
      </c>
      <c r="D294" s="15">
        <f t="shared" si="20"/>
        <v>0</v>
      </c>
      <c r="E294" s="14">
        <f>+E295+E298+E304</f>
        <v>0</v>
      </c>
      <c r="J294" s="14">
        <f>+J295+J298+J304</f>
        <v>0</v>
      </c>
    </row>
    <row r="295" spans="1:10" ht="30" hidden="1" customHeight="1" x14ac:dyDescent="0.25">
      <c r="A295" s="21">
        <v>41</v>
      </c>
      <c r="B295" s="23" t="s">
        <v>20</v>
      </c>
      <c r="C295" s="13">
        <v>0</v>
      </c>
      <c r="D295" s="15">
        <f t="shared" si="20"/>
        <v>0</v>
      </c>
      <c r="E295" s="13">
        <v>0</v>
      </c>
      <c r="J295" s="13">
        <v>0</v>
      </c>
    </row>
    <row r="296" spans="1:10" ht="17.399999999999999" hidden="1" customHeight="1" x14ac:dyDescent="0.25">
      <c r="A296" s="26">
        <v>412</v>
      </c>
      <c r="B296" s="23" t="s">
        <v>21</v>
      </c>
      <c r="C296" s="13">
        <v>0</v>
      </c>
      <c r="D296" s="15">
        <f t="shared" si="20"/>
        <v>0</v>
      </c>
      <c r="E296" s="13">
        <v>0</v>
      </c>
      <c r="J296" s="13">
        <v>0</v>
      </c>
    </row>
    <row r="297" spans="1:10" ht="17.399999999999999" hidden="1" customHeight="1" x14ac:dyDescent="0.25">
      <c r="A297" s="21">
        <v>4123</v>
      </c>
      <c r="B297" s="23" t="s">
        <v>83</v>
      </c>
      <c r="C297" s="13">
        <v>0</v>
      </c>
      <c r="D297" s="15">
        <f t="shared" si="20"/>
        <v>0</v>
      </c>
      <c r="E297" s="13">
        <v>0</v>
      </c>
      <c r="J297" s="13">
        <v>0</v>
      </c>
    </row>
    <row r="298" spans="1:10" ht="30" hidden="1" customHeight="1" x14ac:dyDescent="0.25">
      <c r="A298" s="21">
        <v>42</v>
      </c>
      <c r="B298" s="23" t="s">
        <v>36</v>
      </c>
      <c r="C298" s="13">
        <v>0</v>
      </c>
      <c r="D298" s="15">
        <f t="shared" si="20"/>
        <v>0</v>
      </c>
      <c r="E298" s="13">
        <v>0</v>
      </c>
      <c r="J298" s="13">
        <v>0</v>
      </c>
    </row>
    <row r="299" spans="1:10" ht="17.399999999999999" hidden="1" customHeight="1" x14ac:dyDescent="0.25">
      <c r="A299" s="26">
        <v>422</v>
      </c>
      <c r="B299" s="23" t="s">
        <v>8</v>
      </c>
      <c r="C299" s="13">
        <v>0</v>
      </c>
      <c r="D299" s="15">
        <f t="shared" si="20"/>
        <v>0</v>
      </c>
      <c r="E299" s="13">
        <v>0</v>
      </c>
      <c r="J299" s="13">
        <v>0</v>
      </c>
    </row>
    <row r="300" spans="1:10" ht="17.399999999999999" hidden="1" customHeight="1" x14ac:dyDescent="0.25">
      <c r="A300" s="21">
        <v>4221</v>
      </c>
      <c r="B300" s="23" t="s">
        <v>85</v>
      </c>
      <c r="C300" s="13">
        <v>0</v>
      </c>
      <c r="D300" s="15">
        <f t="shared" si="20"/>
        <v>0</v>
      </c>
      <c r="E300" s="13">
        <v>0</v>
      </c>
      <c r="J300" s="13">
        <v>0</v>
      </c>
    </row>
    <row r="301" spans="1:10" ht="17.399999999999999" hidden="1" customHeight="1" x14ac:dyDescent="0.25">
      <c r="A301" s="21">
        <v>4222</v>
      </c>
      <c r="B301" s="23" t="s">
        <v>86</v>
      </c>
      <c r="C301" s="13">
        <v>0</v>
      </c>
      <c r="D301" s="15">
        <f t="shared" si="20"/>
        <v>0</v>
      </c>
      <c r="E301" s="13">
        <v>0</v>
      </c>
      <c r="J301" s="13">
        <v>0</v>
      </c>
    </row>
    <row r="302" spans="1:10" ht="17.399999999999999" hidden="1" customHeight="1" x14ac:dyDescent="0.25">
      <c r="A302" s="21">
        <v>4223</v>
      </c>
      <c r="B302" s="23" t="s">
        <v>87</v>
      </c>
      <c r="C302" s="13">
        <v>0</v>
      </c>
      <c r="D302" s="15">
        <f t="shared" si="20"/>
        <v>0</v>
      </c>
      <c r="E302" s="13">
        <v>0</v>
      </c>
      <c r="J302" s="13">
        <v>0</v>
      </c>
    </row>
    <row r="303" spans="1:10" ht="17.399999999999999" hidden="1" customHeight="1" x14ac:dyDescent="0.25">
      <c r="A303" s="21">
        <v>4224</v>
      </c>
      <c r="B303" s="23" t="s">
        <v>88</v>
      </c>
      <c r="C303" s="13">
        <v>0</v>
      </c>
      <c r="D303" s="15">
        <f t="shared" si="20"/>
        <v>0</v>
      </c>
      <c r="E303" s="13">
        <v>0</v>
      </c>
      <c r="J303" s="13">
        <v>0</v>
      </c>
    </row>
    <row r="304" spans="1:10" ht="30" hidden="1" customHeight="1" x14ac:dyDescent="0.25">
      <c r="A304" s="21">
        <v>45</v>
      </c>
      <c r="B304" s="23" t="s">
        <v>14</v>
      </c>
      <c r="C304" s="13">
        <v>0</v>
      </c>
      <c r="D304" s="15">
        <f t="shared" si="20"/>
        <v>0</v>
      </c>
      <c r="E304" s="13">
        <v>0</v>
      </c>
      <c r="J304" s="13">
        <v>0</v>
      </c>
    </row>
    <row r="305" spans="1:10" ht="17.399999999999999" hidden="1" customHeight="1" x14ac:dyDescent="0.25">
      <c r="A305" s="26">
        <v>451</v>
      </c>
      <c r="B305" s="23" t="s">
        <v>11</v>
      </c>
      <c r="C305" s="13">
        <v>0</v>
      </c>
      <c r="D305" s="15">
        <f t="shared" si="20"/>
        <v>0</v>
      </c>
      <c r="E305" s="13">
        <v>0</v>
      </c>
      <c r="J305" s="13">
        <v>0</v>
      </c>
    </row>
    <row r="306" spans="1:10" ht="17.399999999999999" hidden="1" customHeight="1" x14ac:dyDescent="0.25">
      <c r="A306" s="21">
        <v>4511</v>
      </c>
      <c r="B306" s="23" t="s">
        <v>11</v>
      </c>
      <c r="C306" s="13">
        <v>0</v>
      </c>
      <c r="D306" s="15">
        <f t="shared" si="20"/>
        <v>0</v>
      </c>
      <c r="E306" s="13">
        <v>0</v>
      </c>
      <c r="J306" s="13">
        <v>0</v>
      </c>
    </row>
    <row r="307" spans="1:10" ht="30" hidden="1" customHeight="1" x14ac:dyDescent="0.25">
      <c r="A307" s="26">
        <v>452</v>
      </c>
      <c r="B307" s="23" t="s">
        <v>25</v>
      </c>
      <c r="C307" s="13">
        <v>0</v>
      </c>
      <c r="D307" s="15">
        <f t="shared" si="20"/>
        <v>0</v>
      </c>
      <c r="E307" s="13">
        <v>0</v>
      </c>
      <c r="J307" s="13">
        <v>0</v>
      </c>
    </row>
    <row r="308" spans="1:10" ht="17.399999999999999" hidden="1" customHeight="1" x14ac:dyDescent="0.25">
      <c r="A308" s="21">
        <v>4521</v>
      </c>
      <c r="B308" s="23" t="s">
        <v>92</v>
      </c>
      <c r="C308" s="13">
        <v>0</v>
      </c>
      <c r="D308" s="15">
        <f t="shared" si="20"/>
        <v>0</v>
      </c>
      <c r="E308" s="13">
        <v>0</v>
      </c>
      <c r="J308" s="13">
        <v>0</v>
      </c>
    </row>
    <row r="309" spans="1:10" x14ac:dyDescent="0.25">
      <c r="A309" s="76" t="s">
        <v>146</v>
      </c>
      <c r="B309" s="77" t="s">
        <v>191</v>
      </c>
      <c r="C309" s="79">
        <f>+C310</f>
        <v>100000</v>
      </c>
      <c r="D309" s="79">
        <f t="shared" si="20"/>
        <v>-75000</v>
      </c>
      <c r="E309" s="79">
        <f>+E310</f>
        <v>25000</v>
      </c>
      <c r="J309" s="175" t="s">
        <v>216</v>
      </c>
    </row>
    <row r="310" spans="1:10" x14ac:dyDescent="0.25">
      <c r="A310" s="21">
        <v>4</v>
      </c>
      <c r="B310" s="28" t="s">
        <v>109</v>
      </c>
      <c r="C310" s="14">
        <v>100000</v>
      </c>
      <c r="D310" s="15">
        <f t="shared" si="20"/>
        <v>-75000</v>
      </c>
      <c r="E310" s="14">
        <v>25000</v>
      </c>
      <c r="J310" s="174" t="s">
        <v>216</v>
      </c>
    </row>
    <row r="311" spans="1:10" x14ac:dyDescent="0.25">
      <c r="A311" s="21">
        <v>42</v>
      </c>
      <c r="B311" s="23" t="s">
        <v>36</v>
      </c>
      <c r="C311" s="13">
        <v>100000</v>
      </c>
      <c r="D311" s="15">
        <f t="shared" si="20"/>
        <v>-75000</v>
      </c>
      <c r="E311" s="13">
        <v>25000</v>
      </c>
      <c r="J311" s="174" t="s">
        <v>216</v>
      </c>
    </row>
    <row r="312" spans="1:10" x14ac:dyDescent="0.25">
      <c r="A312" s="76" t="s">
        <v>150</v>
      </c>
      <c r="B312" s="77" t="s">
        <v>96</v>
      </c>
      <c r="C312" s="79">
        <f>+C313</f>
        <v>1000</v>
      </c>
      <c r="D312" s="79">
        <f t="shared" si="20"/>
        <v>0</v>
      </c>
      <c r="E312" s="79">
        <f>+E313</f>
        <v>1000</v>
      </c>
      <c r="J312" s="79">
        <f t="shared" ref="J312:J314" si="21">E312/C312*100</f>
        <v>100</v>
      </c>
    </row>
    <row r="313" spans="1:10" x14ac:dyDescent="0.25">
      <c r="A313" s="21">
        <v>4</v>
      </c>
      <c r="B313" s="28" t="s">
        <v>109</v>
      </c>
      <c r="C313" s="14">
        <f>SUM(C314)</f>
        <v>1000</v>
      </c>
      <c r="D313" s="15">
        <f t="shared" si="20"/>
        <v>0</v>
      </c>
      <c r="E313" s="14">
        <f>SUM(E314)</f>
        <v>1000</v>
      </c>
      <c r="J313" s="14">
        <f t="shared" si="21"/>
        <v>100</v>
      </c>
    </row>
    <row r="314" spans="1:10" x14ac:dyDescent="0.25">
      <c r="A314" s="21">
        <v>42</v>
      </c>
      <c r="B314" s="23" t="s">
        <v>36</v>
      </c>
      <c r="C314" s="13">
        <v>1000</v>
      </c>
      <c r="D314" s="15">
        <f t="shared" si="20"/>
        <v>0</v>
      </c>
      <c r="E314" s="13">
        <v>1000</v>
      </c>
      <c r="J314" s="14">
        <f t="shared" si="21"/>
        <v>100</v>
      </c>
    </row>
    <row r="315" spans="1:10" ht="17.399999999999999" hidden="1" customHeight="1" x14ac:dyDescent="0.25">
      <c r="A315" s="26">
        <v>422</v>
      </c>
      <c r="B315" s="23" t="s">
        <v>8</v>
      </c>
      <c r="C315" s="13"/>
      <c r="D315" s="15">
        <f t="shared" si="20"/>
        <v>0</v>
      </c>
      <c r="E315" s="13"/>
      <c r="J315" s="13"/>
    </row>
    <row r="316" spans="1:10" ht="17.399999999999999" hidden="1" customHeight="1" x14ac:dyDescent="0.25">
      <c r="A316" s="21">
        <v>4224</v>
      </c>
      <c r="B316" s="23" t="s">
        <v>88</v>
      </c>
      <c r="C316" s="13"/>
      <c r="D316" s="15">
        <f t="shared" si="20"/>
        <v>0</v>
      </c>
      <c r="E316" s="13"/>
      <c r="J316" s="13"/>
    </row>
    <row r="317" spans="1:10" ht="31.2" x14ac:dyDescent="0.25">
      <c r="A317" s="76" t="s">
        <v>188</v>
      </c>
      <c r="B317" s="77" t="s">
        <v>130</v>
      </c>
      <c r="C317" s="79">
        <f>+C318</f>
        <v>244000</v>
      </c>
      <c r="D317" s="79">
        <f t="shared" si="20"/>
        <v>-242000</v>
      </c>
      <c r="E317" s="79">
        <f>+E318</f>
        <v>2000</v>
      </c>
      <c r="J317" s="79">
        <f>E317/C317*100</f>
        <v>0.81967213114754101</v>
      </c>
    </row>
    <row r="318" spans="1:10" x14ac:dyDescent="0.25">
      <c r="A318" s="21">
        <v>4</v>
      </c>
      <c r="B318" s="28" t="s">
        <v>109</v>
      </c>
      <c r="C318" s="14">
        <v>244000</v>
      </c>
      <c r="D318" s="15">
        <f t="shared" si="20"/>
        <v>-242000</v>
      </c>
      <c r="E318" s="14">
        <v>2000</v>
      </c>
      <c r="J318" s="14">
        <f>E318/C318*100</f>
        <v>0.81967213114754101</v>
      </c>
    </row>
    <row r="319" spans="1:10" x14ac:dyDescent="0.25">
      <c r="A319" s="21">
        <v>41</v>
      </c>
      <c r="B319" s="23" t="s">
        <v>174</v>
      </c>
      <c r="C319" s="13">
        <v>244000</v>
      </c>
      <c r="D319" s="15">
        <f t="shared" si="20"/>
        <v>-244000</v>
      </c>
      <c r="E319" s="13">
        <v>0</v>
      </c>
      <c r="J319" s="174" t="s">
        <v>216</v>
      </c>
    </row>
    <row r="320" spans="1:10" ht="17.399999999999999" hidden="1" customHeight="1" x14ac:dyDescent="0.25">
      <c r="A320" s="26">
        <v>412</v>
      </c>
      <c r="B320" s="23" t="s">
        <v>21</v>
      </c>
      <c r="C320" s="13"/>
      <c r="D320" s="15">
        <f t="shared" si="20"/>
        <v>0</v>
      </c>
      <c r="E320" s="13"/>
      <c r="J320" s="14" t="e">
        <f t="shared" ref="J320:J331" si="22">E320/C320*100</f>
        <v>#DIV/0!</v>
      </c>
    </row>
    <row r="321" spans="1:10" ht="17.399999999999999" hidden="1" customHeight="1" x14ac:dyDescent="0.25">
      <c r="A321" s="21">
        <v>4123</v>
      </c>
      <c r="B321" s="23" t="s">
        <v>83</v>
      </c>
      <c r="C321" s="13"/>
      <c r="D321" s="15">
        <f t="shared" si="20"/>
        <v>0</v>
      </c>
      <c r="E321" s="13"/>
      <c r="J321" s="14" t="e">
        <f t="shared" si="22"/>
        <v>#DIV/0!</v>
      </c>
    </row>
    <row r="322" spans="1:10" x14ac:dyDescent="0.25">
      <c r="A322" s="21">
        <v>42</v>
      </c>
      <c r="B322" s="23" t="s">
        <v>36</v>
      </c>
      <c r="C322" s="13">
        <v>1000</v>
      </c>
      <c r="D322" s="15">
        <f t="shared" si="20"/>
        <v>-1000</v>
      </c>
      <c r="E322" s="13">
        <v>0</v>
      </c>
      <c r="J322" s="14">
        <f t="shared" si="22"/>
        <v>0</v>
      </c>
    </row>
    <row r="323" spans="1:10" ht="17.399999999999999" hidden="1" customHeight="1" x14ac:dyDescent="0.25">
      <c r="A323" s="26">
        <v>422</v>
      </c>
      <c r="B323" s="23" t="s">
        <v>8</v>
      </c>
      <c r="C323" s="13"/>
      <c r="D323" s="15">
        <f t="shared" si="20"/>
        <v>0</v>
      </c>
      <c r="E323" s="13"/>
      <c r="J323" s="14" t="e">
        <f t="shared" si="22"/>
        <v>#DIV/0!</v>
      </c>
    </row>
    <row r="324" spans="1:10" ht="17.399999999999999" hidden="1" customHeight="1" x14ac:dyDescent="0.25">
      <c r="A324" s="21">
        <v>4221</v>
      </c>
      <c r="B324" s="23" t="s">
        <v>85</v>
      </c>
      <c r="C324" s="13"/>
      <c r="D324" s="15">
        <f t="shared" si="20"/>
        <v>0</v>
      </c>
      <c r="E324" s="13"/>
      <c r="J324" s="14" t="e">
        <f t="shared" si="22"/>
        <v>#DIV/0!</v>
      </c>
    </row>
    <row r="325" spans="1:10" ht="17.399999999999999" hidden="1" customHeight="1" x14ac:dyDescent="0.25">
      <c r="A325" s="21">
        <v>4222</v>
      </c>
      <c r="B325" s="23" t="s">
        <v>86</v>
      </c>
      <c r="C325" s="13"/>
      <c r="D325" s="15">
        <f t="shared" si="20"/>
        <v>0</v>
      </c>
      <c r="E325" s="13"/>
      <c r="J325" s="14" t="e">
        <f t="shared" si="22"/>
        <v>#DIV/0!</v>
      </c>
    </row>
    <row r="326" spans="1:10" ht="17.399999999999999" hidden="1" customHeight="1" x14ac:dyDescent="0.25">
      <c r="A326" s="21">
        <v>4223</v>
      </c>
      <c r="B326" s="23" t="s">
        <v>87</v>
      </c>
      <c r="C326" s="13"/>
      <c r="D326" s="15">
        <f t="shared" si="20"/>
        <v>0</v>
      </c>
      <c r="E326" s="13"/>
      <c r="J326" s="14" t="e">
        <f t="shared" si="22"/>
        <v>#DIV/0!</v>
      </c>
    </row>
    <row r="327" spans="1:10" ht="17.399999999999999" hidden="1" customHeight="1" x14ac:dyDescent="0.25">
      <c r="A327" s="21">
        <v>4224</v>
      </c>
      <c r="B327" s="23" t="s">
        <v>88</v>
      </c>
      <c r="C327" s="13"/>
      <c r="D327" s="15">
        <f t="shared" si="20"/>
        <v>0</v>
      </c>
      <c r="E327" s="13"/>
      <c r="J327" s="14" t="e">
        <f t="shared" si="22"/>
        <v>#DIV/0!</v>
      </c>
    </row>
    <row r="328" spans="1:10" ht="17.399999999999999" hidden="1" customHeight="1" x14ac:dyDescent="0.25">
      <c r="A328" s="21">
        <v>4227</v>
      </c>
      <c r="B328" s="23" t="s">
        <v>89</v>
      </c>
      <c r="C328" s="13"/>
      <c r="D328" s="15">
        <f t="shared" si="20"/>
        <v>0</v>
      </c>
      <c r="E328" s="13"/>
      <c r="J328" s="14" t="e">
        <f t="shared" si="22"/>
        <v>#DIV/0!</v>
      </c>
    </row>
    <row r="329" spans="1:10" ht="30" hidden="1" customHeight="1" x14ac:dyDescent="0.25">
      <c r="A329" s="26">
        <v>424</v>
      </c>
      <c r="B329" s="23" t="s">
        <v>22</v>
      </c>
      <c r="C329" s="13"/>
      <c r="D329" s="15">
        <f t="shared" si="20"/>
        <v>0</v>
      </c>
      <c r="E329" s="13"/>
      <c r="J329" s="14" t="e">
        <f t="shared" si="22"/>
        <v>#DIV/0!</v>
      </c>
    </row>
    <row r="330" spans="1:10" ht="17.399999999999999" hidden="1" customHeight="1" x14ac:dyDescent="0.25">
      <c r="A330" s="21">
        <v>4241</v>
      </c>
      <c r="B330" s="23" t="s">
        <v>90</v>
      </c>
      <c r="C330" s="13"/>
      <c r="D330" s="15">
        <f t="shared" si="20"/>
        <v>0</v>
      </c>
      <c r="E330" s="13"/>
      <c r="J330" s="14" t="e">
        <f t="shared" si="22"/>
        <v>#DIV/0!</v>
      </c>
    </row>
    <row r="331" spans="1:10" ht="18" thickBot="1" x14ac:dyDescent="0.3">
      <c r="A331" s="21">
        <v>45</v>
      </c>
      <c r="B331" s="23" t="s">
        <v>14</v>
      </c>
      <c r="C331" s="13">
        <v>243000</v>
      </c>
      <c r="D331" s="15">
        <f t="shared" si="20"/>
        <v>-241000</v>
      </c>
      <c r="E331" s="13">
        <v>2000</v>
      </c>
      <c r="J331" s="14">
        <f t="shared" si="22"/>
        <v>0.82304526748971196</v>
      </c>
    </row>
    <row r="332" spans="1:10" ht="18" hidden="1" customHeight="1" thickBot="1" x14ac:dyDescent="0.3">
      <c r="A332" s="26">
        <v>451</v>
      </c>
      <c r="B332" s="23" t="s">
        <v>11</v>
      </c>
      <c r="C332" s="29"/>
      <c r="D332" s="15">
        <f t="shared" si="20"/>
        <v>0</v>
      </c>
      <c r="E332" s="29"/>
      <c r="J332" s="29"/>
    </row>
    <row r="333" spans="1:10" ht="18" hidden="1" customHeight="1" thickBot="1" x14ac:dyDescent="0.3">
      <c r="A333" s="30">
        <v>4511</v>
      </c>
      <c r="B333" s="31" t="s">
        <v>11</v>
      </c>
      <c r="C333" s="35"/>
      <c r="D333" s="33">
        <f t="shared" si="20"/>
        <v>0</v>
      </c>
      <c r="E333" s="35"/>
      <c r="J333" s="35"/>
    </row>
    <row r="334" spans="1:10" ht="18" thickBot="1" x14ac:dyDescent="0.3">
      <c r="A334" s="17" t="s">
        <v>220</v>
      </c>
      <c r="B334" s="18" t="s">
        <v>221</v>
      </c>
      <c r="C334" s="75">
        <f>SUM(C335)</f>
        <v>35000</v>
      </c>
      <c r="D334" s="75">
        <f>E334-C334</f>
        <v>39000</v>
      </c>
      <c r="E334" s="75">
        <f>SUM(E335)</f>
        <v>74000</v>
      </c>
      <c r="J334" s="179" t="s">
        <v>216</v>
      </c>
    </row>
    <row r="335" spans="1:10" x14ac:dyDescent="0.25">
      <c r="A335" s="80" t="s">
        <v>143</v>
      </c>
      <c r="B335" s="84" t="s">
        <v>125</v>
      </c>
      <c r="C335" s="82">
        <f>+C336</f>
        <v>35000</v>
      </c>
      <c r="D335" s="82">
        <f t="shared" ref="D335" si="23">+E335-C335</f>
        <v>39000</v>
      </c>
      <c r="E335" s="82">
        <f>+E336</f>
        <v>74000</v>
      </c>
      <c r="J335" s="178" t="s">
        <v>216</v>
      </c>
    </row>
    <row r="336" spans="1:10" x14ac:dyDescent="0.25">
      <c r="A336" s="21">
        <v>3</v>
      </c>
      <c r="B336" s="23" t="s">
        <v>145</v>
      </c>
      <c r="C336" s="13">
        <v>35000</v>
      </c>
      <c r="D336" s="15">
        <f>E336-C336</f>
        <v>39000</v>
      </c>
      <c r="E336" s="13">
        <v>74000</v>
      </c>
      <c r="J336" s="174" t="s">
        <v>216</v>
      </c>
    </row>
    <row r="337" spans="1:13" ht="18" thickBot="1" x14ac:dyDescent="0.3">
      <c r="A337" s="26">
        <v>32</v>
      </c>
      <c r="B337" s="23" t="s">
        <v>2</v>
      </c>
      <c r="C337" s="13">
        <v>35000</v>
      </c>
      <c r="D337" s="15">
        <f>E337-C337</f>
        <v>39000</v>
      </c>
      <c r="E337" s="13">
        <v>74000</v>
      </c>
      <c r="J337" s="174" t="s">
        <v>216</v>
      </c>
    </row>
    <row r="338" spans="1:13" ht="18" thickBot="1" x14ac:dyDescent="0.3">
      <c r="A338" s="17" t="s">
        <v>222</v>
      </c>
      <c r="B338" s="18" t="s">
        <v>223</v>
      </c>
      <c r="C338" s="75">
        <f>SUM(C339)</f>
        <v>1113872.56</v>
      </c>
      <c r="D338" s="75">
        <f t="shared" ref="D338:E338" si="24">SUM(D339)</f>
        <v>66000</v>
      </c>
      <c r="E338" s="75">
        <f t="shared" si="24"/>
        <v>1179872.56</v>
      </c>
      <c r="J338" s="75"/>
    </row>
    <row r="339" spans="1:13" x14ac:dyDescent="0.25">
      <c r="A339" s="76" t="s">
        <v>143</v>
      </c>
      <c r="B339" s="77" t="s">
        <v>236</v>
      </c>
      <c r="C339" s="79">
        <f>SUM(C340)</f>
        <v>1113872.56</v>
      </c>
      <c r="D339" s="79">
        <f>E339-C339</f>
        <v>66000</v>
      </c>
      <c r="E339" s="79">
        <f>SUM(E340)</f>
        <v>1179872.56</v>
      </c>
      <c r="J339" s="175" t="s">
        <v>216</v>
      </c>
    </row>
    <row r="340" spans="1:13" x14ac:dyDescent="0.25">
      <c r="A340" s="26">
        <v>3</v>
      </c>
      <c r="B340" s="23" t="s">
        <v>145</v>
      </c>
      <c r="C340" s="13">
        <v>1113872.56</v>
      </c>
      <c r="D340" s="15">
        <f>E340-C340</f>
        <v>66000</v>
      </c>
      <c r="E340" s="13">
        <v>1179872.56</v>
      </c>
      <c r="J340" s="174" t="s">
        <v>216</v>
      </c>
    </row>
    <row r="341" spans="1:13" x14ac:dyDescent="0.25">
      <c r="A341" s="21">
        <v>31</v>
      </c>
      <c r="B341" s="23" t="s">
        <v>0</v>
      </c>
      <c r="C341" s="13">
        <v>710908.43</v>
      </c>
      <c r="D341" s="15">
        <f t="shared" ref="D341:D342" si="25">E341-C341</f>
        <v>66000</v>
      </c>
      <c r="E341" s="13">
        <v>776908.43</v>
      </c>
      <c r="J341" s="174" t="s">
        <v>216</v>
      </c>
    </row>
    <row r="342" spans="1:13" ht="19.8" customHeight="1" thickBot="1" x14ac:dyDescent="0.3">
      <c r="A342" s="26">
        <v>32</v>
      </c>
      <c r="B342" s="23" t="s">
        <v>2</v>
      </c>
      <c r="C342" s="13">
        <v>402964.13</v>
      </c>
      <c r="D342" s="15">
        <f t="shared" si="25"/>
        <v>0</v>
      </c>
      <c r="E342" s="13">
        <v>402964.13</v>
      </c>
      <c r="J342" s="174" t="s">
        <v>216</v>
      </c>
    </row>
    <row r="343" spans="1:13" ht="19.8" customHeight="1" thickBot="1" x14ac:dyDescent="0.3">
      <c r="A343" s="17" t="s">
        <v>238</v>
      </c>
      <c r="B343" s="18" t="s">
        <v>239</v>
      </c>
      <c r="C343" s="75">
        <f>SUM(C344)</f>
        <v>0</v>
      </c>
      <c r="D343" s="75">
        <f t="shared" ref="D343:E343" si="26">SUM(D344)</f>
        <v>24000</v>
      </c>
      <c r="E343" s="75">
        <f t="shared" si="26"/>
        <v>24000</v>
      </c>
      <c r="J343" s="75"/>
    </row>
    <row r="344" spans="1:13" ht="19.8" customHeight="1" x14ac:dyDescent="0.25">
      <c r="A344" s="76" t="s">
        <v>219</v>
      </c>
      <c r="B344" s="77" t="s">
        <v>218</v>
      </c>
      <c r="C344" s="79">
        <v>0</v>
      </c>
      <c r="D344" s="79">
        <f>E344-C344</f>
        <v>24000</v>
      </c>
      <c r="E344" s="79">
        <v>24000</v>
      </c>
      <c r="J344" s="175">
        <f>M665</f>
        <v>0</v>
      </c>
    </row>
    <row r="345" spans="1:13" ht="19.8" customHeight="1" x14ac:dyDescent="0.25">
      <c r="A345" s="21">
        <v>4</v>
      </c>
      <c r="B345" s="23" t="s">
        <v>109</v>
      </c>
      <c r="C345" s="13">
        <v>0</v>
      </c>
      <c r="D345" s="15">
        <f>E345-C345</f>
        <v>24000</v>
      </c>
      <c r="E345" s="13">
        <v>24000</v>
      </c>
      <c r="J345" s="176" t="s">
        <v>216</v>
      </c>
      <c r="M345" s="49"/>
    </row>
    <row r="346" spans="1:13" ht="19.8" customHeight="1" thickBot="1" x14ac:dyDescent="0.3">
      <c r="A346" s="21">
        <v>45</v>
      </c>
      <c r="B346" s="23" t="s">
        <v>14</v>
      </c>
      <c r="C346" s="13">
        <v>0</v>
      </c>
      <c r="D346" s="15">
        <f>E346-C346</f>
        <v>24000</v>
      </c>
      <c r="E346" s="13">
        <v>24000</v>
      </c>
      <c r="J346" s="176" t="s">
        <v>216</v>
      </c>
    </row>
    <row r="347" spans="1:13" ht="18" thickBot="1" x14ac:dyDescent="0.3">
      <c r="A347" s="17" t="s">
        <v>156</v>
      </c>
      <c r="B347" s="18" t="s">
        <v>157</v>
      </c>
      <c r="C347" s="75">
        <f>(C349+C355)</f>
        <v>143242.41</v>
      </c>
      <c r="D347" s="75">
        <f t="shared" ref="D347:E347" si="27">SUM(D348)</f>
        <v>-2064.4100000000035</v>
      </c>
      <c r="E347" s="75">
        <f t="shared" si="27"/>
        <v>141178</v>
      </c>
      <c r="J347" s="75">
        <f>E347/C347*100</f>
        <v>98.558799729772758</v>
      </c>
    </row>
    <row r="348" spans="1:13" ht="18" thickBot="1" x14ac:dyDescent="0.3">
      <c r="A348" s="17" t="s">
        <v>158</v>
      </c>
      <c r="B348" s="18" t="s">
        <v>175</v>
      </c>
      <c r="C348" s="75">
        <f>(C350+C356)</f>
        <v>143242.41</v>
      </c>
      <c r="D348" s="75">
        <f t="shared" si="20"/>
        <v>-2064.4100000000035</v>
      </c>
      <c r="E348" s="75">
        <f>SUM(E349,E355,E358,E391)</f>
        <v>141178</v>
      </c>
      <c r="J348" s="75">
        <f>E348/C348*100</f>
        <v>98.558799729772758</v>
      </c>
    </row>
    <row r="349" spans="1:13" x14ac:dyDescent="0.25">
      <c r="A349" s="80" t="s">
        <v>144</v>
      </c>
      <c r="B349" s="84" t="s">
        <v>95</v>
      </c>
      <c r="C349" s="82">
        <f>+C350</f>
        <v>10000</v>
      </c>
      <c r="D349" s="82">
        <f t="shared" ref="D349:D421" si="28">+E349-C349</f>
        <v>0</v>
      </c>
      <c r="E349" s="82">
        <f>+E350</f>
        <v>10000</v>
      </c>
      <c r="J349" s="82">
        <f>E349/C349*100</f>
        <v>100</v>
      </c>
    </row>
    <row r="350" spans="1:13" x14ac:dyDescent="0.25">
      <c r="A350" s="21">
        <v>3</v>
      </c>
      <c r="B350" s="22" t="s">
        <v>145</v>
      </c>
      <c r="C350" s="14">
        <v>10000</v>
      </c>
      <c r="D350" s="15">
        <f t="shared" si="28"/>
        <v>0</v>
      </c>
      <c r="E350" s="14">
        <f>SUM(E351:E353)</f>
        <v>10000</v>
      </c>
      <c r="J350" s="14">
        <f>E350/C350*100</f>
        <v>100</v>
      </c>
    </row>
    <row r="351" spans="1:13" x14ac:dyDescent="0.25">
      <c r="A351" s="21">
        <v>32</v>
      </c>
      <c r="B351" s="23" t="s">
        <v>2</v>
      </c>
      <c r="C351" s="13">
        <v>0</v>
      </c>
      <c r="D351" s="15">
        <f t="shared" si="28"/>
        <v>0</v>
      </c>
      <c r="E351" s="13">
        <v>0</v>
      </c>
      <c r="J351" s="174" t="s">
        <v>216</v>
      </c>
    </row>
    <row r="352" spans="1:13" ht="17.399999999999999" hidden="1" customHeight="1" x14ac:dyDescent="0.25">
      <c r="A352" s="26">
        <v>323</v>
      </c>
      <c r="B352" s="23" t="s">
        <v>5</v>
      </c>
      <c r="C352" s="13"/>
      <c r="D352" s="15">
        <f t="shared" si="28"/>
        <v>0</v>
      </c>
      <c r="E352" s="13"/>
      <c r="J352" s="14" t="e">
        <f t="shared" ref="J352:J353" si="29">E352/C352*100</f>
        <v>#DIV/0!</v>
      </c>
    </row>
    <row r="353" spans="1:10" x14ac:dyDescent="0.25">
      <c r="A353" s="26">
        <v>34</v>
      </c>
      <c r="B353" s="23" t="s">
        <v>34</v>
      </c>
      <c r="C353" s="13">
        <v>10000</v>
      </c>
      <c r="D353" s="15">
        <f t="shared" si="28"/>
        <v>0</v>
      </c>
      <c r="E353" s="13">
        <v>10000</v>
      </c>
      <c r="J353" s="14">
        <f t="shared" si="29"/>
        <v>100</v>
      </c>
    </row>
    <row r="354" spans="1:10" ht="17.399999999999999" hidden="1" customHeight="1" x14ac:dyDescent="0.25">
      <c r="A354" s="21">
        <v>3238</v>
      </c>
      <c r="B354" s="23" t="s">
        <v>67</v>
      </c>
      <c r="C354" s="13">
        <v>0</v>
      </c>
      <c r="D354" s="15">
        <f t="shared" si="28"/>
        <v>0</v>
      </c>
      <c r="E354" s="13">
        <v>0</v>
      </c>
      <c r="J354" s="13">
        <v>0</v>
      </c>
    </row>
    <row r="355" spans="1:10" ht="33" customHeight="1" x14ac:dyDescent="0.25">
      <c r="A355" s="76" t="s">
        <v>153</v>
      </c>
      <c r="B355" s="77" t="s">
        <v>126</v>
      </c>
      <c r="C355" s="79">
        <v>133242.41</v>
      </c>
      <c r="D355" s="79">
        <f t="shared" ref="D355:D356" si="30">+E355-C355</f>
        <v>-2064.4100000000035</v>
      </c>
      <c r="E355" s="79">
        <f>SUM(E356)</f>
        <v>131178</v>
      </c>
      <c r="J355" s="175" t="s">
        <v>216</v>
      </c>
    </row>
    <row r="356" spans="1:10" x14ac:dyDescent="0.25">
      <c r="A356" s="21">
        <v>5</v>
      </c>
      <c r="B356" s="23" t="s">
        <v>177</v>
      </c>
      <c r="C356" s="14">
        <v>133242.41</v>
      </c>
      <c r="D356" s="15">
        <f t="shared" si="30"/>
        <v>-2064.4100000000035</v>
      </c>
      <c r="E356" s="14">
        <v>131178</v>
      </c>
      <c r="J356" s="174" t="s">
        <v>216</v>
      </c>
    </row>
    <row r="357" spans="1:10" x14ac:dyDescent="0.25">
      <c r="A357" s="21">
        <v>54</v>
      </c>
      <c r="B357" s="23" t="s">
        <v>178</v>
      </c>
      <c r="C357" s="13">
        <v>133242.41</v>
      </c>
      <c r="D357" s="15">
        <f>E357-C357</f>
        <v>-2064.4100000000035</v>
      </c>
      <c r="E357" s="13">
        <v>131178</v>
      </c>
      <c r="J357" s="174" t="s">
        <v>216</v>
      </c>
    </row>
    <row r="358" spans="1:10" ht="31.2" x14ac:dyDescent="0.25">
      <c r="A358" s="76" t="s">
        <v>188</v>
      </c>
      <c r="B358" s="77" t="s">
        <v>130</v>
      </c>
      <c r="C358" s="79">
        <f>C360-Q388</f>
        <v>0</v>
      </c>
      <c r="D358" s="79">
        <v>0</v>
      </c>
      <c r="E358" s="79">
        <f>SUM(E359,E379,E387)</f>
        <v>0</v>
      </c>
      <c r="J358" s="79">
        <v>0</v>
      </c>
    </row>
    <row r="359" spans="1:10" x14ac:dyDescent="0.25">
      <c r="A359" s="21">
        <v>3</v>
      </c>
      <c r="B359" s="22" t="s">
        <v>145</v>
      </c>
      <c r="C359" s="14">
        <f>SUM(C360:C377)</f>
        <v>0</v>
      </c>
      <c r="D359" s="15">
        <f t="shared" si="28"/>
        <v>0</v>
      </c>
      <c r="E359" s="14">
        <f>SUM(E360:E377)</f>
        <v>0</v>
      </c>
      <c r="J359" s="174" t="s">
        <v>216</v>
      </c>
    </row>
    <row r="360" spans="1:10" x14ac:dyDescent="0.25">
      <c r="A360" s="21">
        <v>31</v>
      </c>
      <c r="B360" s="23" t="s">
        <v>0</v>
      </c>
      <c r="C360" s="13">
        <v>0</v>
      </c>
      <c r="D360" s="15">
        <f t="shared" si="28"/>
        <v>0</v>
      </c>
      <c r="E360" s="13">
        <v>0</v>
      </c>
      <c r="J360" s="174" t="s">
        <v>216</v>
      </c>
    </row>
    <row r="361" spans="1:10" ht="17.399999999999999" hidden="1" customHeight="1" x14ac:dyDescent="0.25">
      <c r="A361" s="26">
        <v>311</v>
      </c>
      <c r="B361" s="23" t="s">
        <v>33</v>
      </c>
      <c r="C361" s="13"/>
      <c r="D361" s="15">
        <f t="shared" si="28"/>
        <v>0</v>
      </c>
      <c r="E361" s="13"/>
      <c r="J361" s="174" t="e">
        <f t="shared" ref="J361:J385" si="31">E361/C361*100</f>
        <v>#DIV/0!</v>
      </c>
    </row>
    <row r="362" spans="1:10" ht="17.399999999999999" hidden="1" customHeight="1" x14ac:dyDescent="0.25">
      <c r="A362" s="21">
        <v>3111</v>
      </c>
      <c r="B362" s="23" t="s">
        <v>47</v>
      </c>
      <c r="C362" s="13"/>
      <c r="D362" s="15">
        <f t="shared" si="28"/>
        <v>0</v>
      </c>
      <c r="E362" s="13"/>
      <c r="J362" s="174" t="e">
        <f t="shared" si="31"/>
        <v>#DIV/0!</v>
      </c>
    </row>
    <row r="363" spans="1:10" ht="17.399999999999999" hidden="1" customHeight="1" x14ac:dyDescent="0.25">
      <c r="A363" s="26">
        <v>313</v>
      </c>
      <c r="B363" s="23" t="s">
        <v>1</v>
      </c>
      <c r="C363" s="13"/>
      <c r="D363" s="15">
        <f t="shared" si="28"/>
        <v>0</v>
      </c>
      <c r="E363" s="13"/>
      <c r="J363" s="174" t="e">
        <f t="shared" si="31"/>
        <v>#DIV/0!</v>
      </c>
    </row>
    <row r="364" spans="1:10" ht="30" hidden="1" customHeight="1" x14ac:dyDescent="0.25">
      <c r="A364" s="21">
        <v>3132</v>
      </c>
      <c r="B364" s="23" t="s">
        <v>49</v>
      </c>
      <c r="C364" s="13"/>
      <c r="D364" s="15">
        <f t="shared" si="28"/>
        <v>0</v>
      </c>
      <c r="E364" s="13"/>
      <c r="J364" s="174" t="e">
        <f t="shared" si="31"/>
        <v>#DIV/0!</v>
      </c>
    </row>
    <row r="365" spans="1:10" x14ac:dyDescent="0.25">
      <c r="A365" s="21">
        <v>32</v>
      </c>
      <c r="B365" s="23" t="s">
        <v>2</v>
      </c>
      <c r="C365" s="13">
        <v>0</v>
      </c>
      <c r="D365" s="15">
        <f t="shared" si="28"/>
        <v>0</v>
      </c>
      <c r="E365" s="13">
        <v>0</v>
      </c>
      <c r="J365" s="174" t="s">
        <v>216</v>
      </c>
    </row>
    <row r="366" spans="1:10" ht="17.399999999999999" hidden="1" customHeight="1" x14ac:dyDescent="0.25">
      <c r="A366" s="26">
        <v>321</v>
      </c>
      <c r="B366" s="23" t="s">
        <v>3</v>
      </c>
      <c r="C366" s="13"/>
      <c r="D366" s="15">
        <f t="shared" si="28"/>
        <v>0</v>
      </c>
      <c r="E366" s="13"/>
      <c r="J366" s="174" t="e">
        <f t="shared" si="31"/>
        <v>#DIV/0!</v>
      </c>
    </row>
    <row r="367" spans="1:10" ht="17.399999999999999" hidden="1" customHeight="1" x14ac:dyDescent="0.25">
      <c r="A367" s="21">
        <v>3211</v>
      </c>
      <c r="B367" s="23" t="s">
        <v>51</v>
      </c>
      <c r="C367" s="13"/>
      <c r="D367" s="15">
        <f t="shared" si="28"/>
        <v>0</v>
      </c>
      <c r="E367" s="13"/>
      <c r="J367" s="174" t="e">
        <f t="shared" si="31"/>
        <v>#DIV/0!</v>
      </c>
    </row>
    <row r="368" spans="1:10" ht="30" hidden="1" customHeight="1" x14ac:dyDescent="0.25">
      <c r="A368" s="21">
        <v>3212</v>
      </c>
      <c r="B368" s="23" t="s">
        <v>53</v>
      </c>
      <c r="C368" s="13"/>
      <c r="D368" s="15">
        <f t="shared" si="28"/>
        <v>0</v>
      </c>
      <c r="E368" s="13"/>
      <c r="J368" s="174" t="e">
        <f t="shared" si="31"/>
        <v>#DIV/0!</v>
      </c>
    </row>
    <row r="369" spans="1:10" ht="17.399999999999999" hidden="1" customHeight="1" x14ac:dyDescent="0.25">
      <c r="A369" s="26">
        <v>322</v>
      </c>
      <c r="B369" s="23" t="s">
        <v>4</v>
      </c>
      <c r="C369" s="13"/>
      <c r="D369" s="15">
        <f t="shared" si="28"/>
        <v>0</v>
      </c>
      <c r="E369" s="13"/>
      <c r="J369" s="174" t="e">
        <f t="shared" si="31"/>
        <v>#DIV/0!</v>
      </c>
    </row>
    <row r="370" spans="1:10" ht="17.399999999999999" hidden="1" customHeight="1" x14ac:dyDescent="0.25">
      <c r="A370" s="21">
        <v>3222</v>
      </c>
      <c r="B370" s="23" t="s">
        <v>55</v>
      </c>
      <c r="C370" s="13"/>
      <c r="D370" s="15">
        <f t="shared" si="28"/>
        <v>0</v>
      </c>
      <c r="E370" s="13"/>
      <c r="J370" s="174" t="e">
        <f t="shared" si="31"/>
        <v>#DIV/0!</v>
      </c>
    </row>
    <row r="371" spans="1:10" ht="17.399999999999999" hidden="1" customHeight="1" x14ac:dyDescent="0.25">
      <c r="A371" s="26">
        <v>323</v>
      </c>
      <c r="B371" s="23" t="s">
        <v>5</v>
      </c>
      <c r="C371" s="13"/>
      <c r="D371" s="15">
        <f t="shared" si="28"/>
        <v>0</v>
      </c>
      <c r="E371" s="13"/>
      <c r="J371" s="174" t="e">
        <f t="shared" si="31"/>
        <v>#DIV/0!</v>
      </c>
    </row>
    <row r="372" spans="1:10" ht="17.399999999999999" hidden="1" customHeight="1" x14ac:dyDescent="0.25">
      <c r="A372" s="21">
        <v>3231</v>
      </c>
      <c r="B372" s="23" t="s">
        <v>60</v>
      </c>
      <c r="C372" s="13"/>
      <c r="D372" s="15">
        <f t="shared" si="28"/>
        <v>0</v>
      </c>
      <c r="E372" s="13"/>
      <c r="J372" s="174" t="e">
        <f t="shared" si="31"/>
        <v>#DIV/0!</v>
      </c>
    </row>
    <row r="373" spans="1:10" ht="17.399999999999999" hidden="1" customHeight="1" x14ac:dyDescent="0.25">
      <c r="A373" s="21">
        <v>3232</v>
      </c>
      <c r="B373" s="23" t="s">
        <v>61</v>
      </c>
      <c r="C373" s="13"/>
      <c r="D373" s="15">
        <f t="shared" si="28"/>
        <v>0</v>
      </c>
      <c r="E373" s="13"/>
      <c r="J373" s="174" t="e">
        <f t="shared" si="31"/>
        <v>#DIV/0!</v>
      </c>
    </row>
    <row r="374" spans="1:10" ht="17.399999999999999" hidden="1" customHeight="1" x14ac:dyDescent="0.25">
      <c r="A374" s="21">
        <v>3233</v>
      </c>
      <c r="B374" s="23" t="s">
        <v>62</v>
      </c>
      <c r="C374" s="13"/>
      <c r="D374" s="15">
        <f t="shared" si="28"/>
        <v>0</v>
      </c>
      <c r="E374" s="13"/>
      <c r="J374" s="174" t="e">
        <f t="shared" si="31"/>
        <v>#DIV/0!</v>
      </c>
    </row>
    <row r="375" spans="1:10" ht="17.399999999999999" hidden="1" customHeight="1" x14ac:dyDescent="0.25">
      <c r="A375" s="21">
        <v>3237</v>
      </c>
      <c r="B375" s="23" t="s">
        <v>66</v>
      </c>
      <c r="C375" s="13"/>
      <c r="D375" s="15">
        <f t="shared" si="28"/>
        <v>0</v>
      </c>
      <c r="E375" s="13"/>
      <c r="J375" s="174" t="e">
        <f t="shared" si="31"/>
        <v>#DIV/0!</v>
      </c>
    </row>
    <row r="376" spans="1:10" ht="17.399999999999999" hidden="1" customHeight="1" x14ac:dyDescent="0.25">
      <c r="A376" s="21">
        <v>3238</v>
      </c>
      <c r="B376" s="23" t="s">
        <v>67</v>
      </c>
      <c r="C376" s="13"/>
      <c r="D376" s="15">
        <f t="shared" si="28"/>
        <v>0</v>
      </c>
      <c r="E376" s="13"/>
      <c r="J376" s="174" t="e">
        <f t="shared" si="31"/>
        <v>#DIV/0!</v>
      </c>
    </row>
    <row r="377" spans="1:10" x14ac:dyDescent="0.25">
      <c r="A377" s="26">
        <v>34</v>
      </c>
      <c r="B377" s="23" t="s">
        <v>34</v>
      </c>
      <c r="C377" s="13">
        <v>0</v>
      </c>
      <c r="D377" s="15">
        <f t="shared" si="28"/>
        <v>0</v>
      </c>
      <c r="E377" s="13">
        <v>0</v>
      </c>
      <c r="J377" s="174" t="s">
        <v>216</v>
      </c>
    </row>
    <row r="378" spans="1:10" ht="17.399999999999999" hidden="1" customHeight="1" x14ac:dyDescent="0.25">
      <c r="A378" s="21">
        <v>3239</v>
      </c>
      <c r="B378" s="23" t="s">
        <v>68</v>
      </c>
      <c r="C378" s="13"/>
      <c r="D378" s="15">
        <f t="shared" si="28"/>
        <v>0</v>
      </c>
      <c r="E378" s="13"/>
      <c r="J378" s="174" t="e">
        <f t="shared" si="31"/>
        <v>#DIV/0!</v>
      </c>
    </row>
    <row r="379" spans="1:10" x14ac:dyDescent="0.25">
      <c r="A379" s="21">
        <v>4</v>
      </c>
      <c r="B379" s="28" t="s">
        <v>109</v>
      </c>
      <c r="C379" s="13">
        <f>SUM(C380:C386)</f>
        <v>0</v>
      </c>
      <c r="D379" s="15">
        <f t="shared" si="28"/>
        <v>0</v>
      </c>
      <c r="E379" s="13">
        <f>SUM(E380:E386)</f>
        <v>0</v>
      </c>
      <c r="J379" s="174" t="s">
        <v>216</v>
      </c>
    </row>
    <row r="380" spans="1:10" x14ac:dyDescent="0.25">
      <c r="A380" s="21">
        <v>41</v>
      </c>
      <c r="B380" s="23" t="s">
        <v>20</v>
      </c>
      <c r="C380" s="13">
        <v>0</v>
      </c>
      <c r="D380" s="15">
        <f t="shared" si="28"/>
        <v>0</v>
      </c>
      <c r="E380" s="13">
        <v>0</v>
      </c>
      <c r="J380" s="174" t="s">
        <v>216</v>
      </c>
    </row>
    <row r="381" spans="1:10" ht="17.399999999999999" hidden="1" customHeight="1" x14ac:dyDescent="0.25">
      <c r="A381" s="26">
        <v>412</v>
      </c>
      <c r="B381" s="23" t="s">
        <v>21</v>
      </c>
      <c r="C381" s="13"/>
      <c r="D381" s="15">
        <f t="shared" si="28"/>
        <v>0</v>
      </c>
      <c r="E381" s="13"/>
      <c r="J381" s="174" t="e">
        <f t="shared" si="31"/>
        <v>#DIV/0!</v>
      </c>
    </row>
    <row r="382" spans="1:10" ht="17.399999999999999" hidden="1" customHeight="1" x14ac:dyDescent="0.25">
      <c r="A382" s="21">
        <v>4123</v>
      </c>
      <c r="B382" s="23" t="s">
        <v>83</v>
      </c>
      <c r="C382" s="13"/>
      <c r="D382" s="15">
        <f t="shared" si="28"/>
        <v>0</v>
      </c>
      <c r="E382" s="13"/>
      <c r="J382" s="174" t="e">
        <f t="shared" si="31"/>
        <v>#DIV/0!</v>
      </c>
    </row>
    <row r="383" spans="1:10" x14ac:dyDescent="0.25">
      <c r="A383" s="21">
        <v>42</v>
      </c>
      <c r="B383" s="23" t="s">
        <v>36</v>
      </c>
      <c r="C383" s="13">
        <v>0</v>
      </c>
      <c r="D383" s="15">
        <f t="shared" si="28"/>
        <v>0</v>
      </c>
      <c r="E383" s="13">
        <v>0</v>
      </c>
      <c r="J383" s="174" t="s">
        <v>216</v>
      </c>
    </row>
    <row r="384" spans="1:10" ht="17.399999999999999" hidden="1" customHeight="1" x14ac:dyDescent="0.25">
      <c r="A384" s="26">
        <v>422</v>
      </c>
      <c r="B384" s="23" t="s">
        <v>8</v>
      </c>
      <c r="C384" s="13"/>
      <c r="D384" s="15">
        <f t="shared" si="28"/>
        <v>0</v>
      </c>
      <c r="E384" s="13"/>
      <c r="J384" s="174" t="e">
        <f t="shared" si="31"/>
        <v>#DIV/0!</v>
      </c>
    </row>
    <row r="385" spans="1:10" ht="17.399999999999999" hidden="1" customHeight="1" x14ac:dyDescent="0.25">
      <c r="A385" s="21">
        <v>4221</v>
      </c>
      <c r="B385" s="23" t="s">
        <v>85</v>
      </c>
      <c r="C385" s="13"/>
      <c r="D385" s="15">
        <f t="shared" si="28"/>
        <v>0</v>
      </c>
      <c r="E385" s="13"/>
      <c r="J385" s="174" t="e">
        <f t="shared" si="31"/>
        <v>#DIV/0!</v>
      </c>
    </row>
    <row r="386" spans="1:10" x14ac:dyDescent="0.25">
      <c r="A386" s="21">
        <v>45</v>
      </c>
      <c r="B386" s="23" t="s">
        <v>14</v>
      </c>
      <c r="C386" s="13">
        <v>0</v>
      </c>
      <c r="D386" s="15">
        <f t="shared" si="28"/>
        <v>0</v>
      </c>
      <c r="E386" s="13">
        <v>0</v>
      </c>
      <c r="J386" s="174" t="s">
        <v>216</v>
      </c>
    </row>
    <row r="387" spans="1:10" x14ac:dyDescent="0.25">
      <c r="A387" s="21">
        <v>5</v>
      </c>
      <c r="B387" s="23" t="s">
        <v>177</v>
      </c>
      <c r="C387" s="13">
        <v>0</v>
      </c>
      <c r="D387" s="15">
        <f t="shared" si="28"/>
        <v>0</v>
      </c>
      <c r="E387" s="13">
        <f>SUM(E388)</f>
        <v>0</v>
      </c>
      <c r="J387" s="14">
        <v>0</v>
      </c>
    </row>
    <row r="388" spans="1:10" x14ac:dyDescent="0.25">
      <c r="A388" s="21">
        <v>54</v>
      </c>
      <c r="B388" s="23" t="s">
        <v>178</v>
      </c>
      <c r="C388" s="13">
        <v>0</v>
      </c>
      <c r="D388" s="15">
        <f t="shared" si="28"/>
        <v>0</v>
      </c>
      <c r="E388" s="13">
        <v>0</v>
      </c>
      <c r="J388" s="14">
        <v>0</v>
      </c>
    </row>
    <row r="389" spans="1:10" ht="17.399999999999999" hidden="1" customHeight="1" x14ac:dyDescent="0.25">
      <c r="A389" s="26">
        <v>451</v>
      </c>
      <c r="B389" s="23" t="s">
        <v>11</v>
      </c>
      <c r="C389" s="29">
        <v>0</v>
      </c>
      <c r="D389" s="15">
        <f t="shared" si="28"/>
        <v>0</v>
      </c>
      <c r="E389" s="29">
        <v>0</v>
      </c>
      <c r="J389" s="29">
        <v>0</v>
      </c>
    </row>
    <row r="390" spans="1:10" ht="17.399999999999999" hidden="1" customHeight="1" x14ac:dyDescent="0.25">
      <c r="A390" s="21">
        <v>4511</v>
      </c>
      <c r="B390" s="23" t="s">
        <v>11</v>
      </c>
      <c r="C390" s="29">
        <v>0</v>
      </c>
      <c r="D390" s="15">
        <f t="shared" si="28"/>
        <v>0</v>
      </c>
      <c r="E390" s="29">
        <v>0</v>
      </c>
      <c r="J390" s="29">
        <v>0</v>
      </c>
    </row>
    <row r="391" spans="1:10" x14ac:dyDescent="0.25">
      <c r="A391" s="76" t="s">
        <v>190</v>
      </c>
      <c r="B391" s="77" t="s">
        <v>192</v>
      </c>
      <c r="C391" s="79">
        <f>+C392+C413+C425</f>
        <v>0</v>
      </c>
      <c r="D391" s="79">
        <f t="shared" si="28"/>
        <v>0</v>
      </c>
      <c r="E391" s="79">
        <f>+E392+E413+E425</f>
        <v>0</v>
      </c>
      <c r="J391" s="175" t="s">
        <v>216</v>
      </c>
    </row>
    <row r="392" spans="1:10" x14ac:dyDescent="0.25">
      <c r="A392" s="21">
        <v>3</v>
      </c>
      <c r="B392" s="22" t="s">
        <v>145</v>
      </c>
      <c r="C392" s="14">
        <f>SUM(C393)</f>
        <v>0</v>
      </c>
      <c r="D392" s="15">
        <f t="shared" si="28"/>
        <v>0</v>
      </c>
      <c r="E392" s="14">
        <f>SUM(E393)</f>
        <v>0</v>
      </c>
      <c r="J392" s="174" t="s">
        <v>216</v>
      </c>
    </row>
    <row r="393" spans="1:10" x14ac:dyDescent="0.25">
      <c r="A393" s="21">
        <v>32</v>
      </c>
      <c r="B393" s="23" t="s">
        <v>2</v>
      </c>
      <c r="C393" s="13">
        <v>0</v>
      </c>
      <c r="D393" s="15">
        <f t="shared" si="28"/>
        <v>0</v>
      </c>
      <c r="E393" s="13">
        <v>0</v>
      </c>
      <c r="J393" s="174" t="s">
        <v>216</v>
      </c>
    </row>
    <row r="394" spans="1:10" ht="17.399999999999999" hidden="1" customHeight="1" x14ac:dyDescent="0.25">
      <c r="A394" s="26">
        <v>311</v>
      </c>
      <c r="B394" s="23" t="s">
        <v>33</v>
      </c>
      <c r="C394" s="13"/>
      <c r="D394" s="15">
        <f t="shared" si="28"/>
        <v>0</v>
      </c>
      <c r="E394" s="13"/>
      <c r="J394" s="174" t="e">
        <f t="shared" ref="J394:J397" si="32">E394/C394*100</f>
        <v>#DIV/0!</v>
      </c>
    </row>
    <row r="395" spans="1:10" ht="17.399999999999999" hidden="1" customHeight="1" x14ac:dyDescent="0.25">
      <c r="A395" s="21">
        <v>3111</v>
      </c>
      <c r="B395" s="23" t="s">
        <v>47</v>
      </c>
      <c r="C395" s="13"/>
      <c r="D395" s="15">
        <f t="shared" si="28"/>
        <v>0</v>
      </c>
      <c r="E395" s="13"/>
      <c r="J395" s="174" t="e">
        <f t="shared" si="32"/>
        <v>#DIV/0!</v>
      </c>
    </row>
    <row r="396" spans="1:10" ht="17.399999999999999" hidden="1" customHeight="1" x14ac:dyDescent="0.25">
      <c r="A396" s="26">
        <v>313</v>
      </c>
      <c r="B396" s="23" t="s">
        <v>1</v>
      </c>
      <c r="C396" s="13"/>
      <c r="D396" s="15">
        <f t="shared" si="28"/>
        <v>0</v>
      </c>
      <c r="E396" s="13"/>
      <c r="J396" s="174" t="e">
        <f t="shared" si="32"/>
        <v>#DIV/0!</v>
      </c>
    </row>
    <row r="397" spans="1:10" ht="30" hidden="1" customHeight="1" x14ac:dyDescent="0.25">
      <c r="A397" s="21">
        <v>3132</v>
      </c>
      <c r="B397" s="23" t="s">
        <v>49</v>
      </c>
      <c r="C397" s="13"/>
      <c r="D397" s="15">
        <f t="shared" si="28"/>
        <v>0</v>
      </c>
      <c r="E397" s="13"/>
      <c r="J397" s="174" t="e">
        <f t="shared" si="32"/>
        <v>#DIV/0!</v>
      </c>
    </row>
    <row r="398" spans="1:10" x14ac:dyDescent="0.25">
      <c r="A398" s="21">
        <v>4</v>
      </c>
      <c r="B398" s="28" t="s">
        <v>109</v>
      </c>
      <c r="C398" s="13">
        <f>SUM(C399)</f>
        <v>0</v>
      </c>
      <c r="D398" s="15">
        <f t="shared" ref="D398" si="33">+E398-C398</f>
        <v>0</v>
      </c>
      <c r="E398" s="13">
        <f>SUM(E399)</f>
        <v>0</v>
      </c>
      <c r="J398" s="174" t="s">
        <v>216</v>
      </c>
    </row>
    <row r="399" spans="1:10" ht="18" thickBot="1" x14ac:dyDescent="0.3">
      <c r="A399" s="21">
        <v>41</v>
      </c>
      <c r="B399" s="23" t="s">
        <v>20</v>
      </c>
      <c r="C399" s="13">
        <v>0</v>
      </c>
      <c r="D399" s="15">
        <f t="shared" si="28"/>
        <v>0</v>
      </c>
      <c r="E399" s="13">
        <v>0</v>
      </c>
      <c r="J399" s="174" t="s">
        <v>216</v>
      </c>
    </row>
    <row r="400" spans="1:10" ht="31.8" hidden="1" customHeight="1" thickBot="1" x14ac:dyDescent="0.3">
      <c r="A400" s="36" t="s">
        <v>156</v>
      </c>
      <c r="B400" s="37" t="s">
        <v>157</v>
      </c>
      <c r="C400" s="50"/>
      <c r="D400" s="33">
        <f t="shared" si="28"/>
        <v>0</v>
      </c>
      <c r="E400" s="50"/>
      <c r="J400" s="50"/>
    </row>
    <row r="401" spans="1:10" ht="18" thickBot="1" x14ac:dyDescent="0.3">
      <c r="A401" s="17" t="s">
        <v>160</v>
      </c>
      <c r="B401" s="38" t="s">
        <v>161</v>
      </c>
      <c r="C401" s="75">
        <v>1408423.18</v>
      </c>
      <c r="D401" s="75">
        <f t="shared" ref="D401:E401" si="34">SUM(D402,D440)</f>
        <v>0</v>
      </c>
      <c r="E401" s="75">
        <f t="shared" si="34"/>
        <v>1408423.19</v>
      </c>
      <c r="J401" s="75">
        <f>E401/C401*100</f>
        <v>100.00000071001386</v>
      </c>
    </row>
    <row r="402" spans="1:10" ht="31.8" thickBot="1" x14ac:dyDescent="0.3">
      <c r="A402" s="17" t="s">
        <v>176</v>
      </c>
      <c r="B402" s="38" t="s">
        <v>182</v>
      </c>
      <c r="C402" s="75">
        <v>394000</v>
      </c>
      <c r="D402" s="75">
        <f t="shared" ref="D402:E402" si="35">SUM(D417,D421)</f>
        <v>0</v>
      </c>
      <c r="E402" s="75">
        <f t="shared" si="35"/>
        <v>394000</v>
      </c>
      <c r="J402" s="75">
        <f>E402/C402*100</f>
        <v>100</v>
      </c>
    </row>
    <row r="403" spans="1:10" ht="17.399999999999999" hidden="1" customHeight="1" x14ac:dyDescent="0.25">
      <c r="A403" s="19" t="s">
        <v>144</v>
      </c>
      <c r="B403" s="34" t="s">
        <v>95</v>
      </c>
      <c r="C403" s="39"/>
      <c r="D403" s="20">
        <f t="shared" si="28"/>
        <v>0</v>
      </c>
      <c r="E403" s="39"/>
      <c r="J403" s="39"/>
    </row>
    <row r="404" spans="1:10" ht="17.399999999999999" hidden="1" customHeight="1" x14ac:dyDescent="0.25">
      <c r="A404" s="21">
        <v>4</v>
      </c>
      <c r="B404" s="28" t="s">
        <v>109</v>
      </c>
      <c r="C404" s="40"/>
      <c r="D404" s="15">
        <f t="shared" si="28"/>
        <v>0</v>
      </c>
      <c r="E404" s="40"/>
      <c r="J404" s="40"/>
    </row>
    <row r="405" spans="1:10" ht="30" hidden="1" customHeight="1" x14ac:dyDescent="0.25">
      <c r="A405" s="21">
        <v>42</v>
      </c>
      <c r="B405" s="23" t="s">
        <v>36</v>
      </c>
      <c r="C405" s="29"/>
      <c r="D405" s="15">
        <f t="shared" si="28"/>
        <v>0</v>
      </c>
      <c r="E405" s="29"/>
      <c r="J405" s="29"/>
    </row>
    <row r="406" spans="1:10" ht="17.399999999999999" hidden="1" customHeight="1" x14ac:dyDescent="0.25">
      <c r="A406" s="26">
        <v>421</v>
      </c>
      <c r="B406" s="23" t="s">
        <v>12</v>
      </c>
      <c r="C406" s="29"/>
      <c r="D406" s="15">
        <f t="shared" si="28"/>
        <v>0</v>
      </c>
      <c r="E406" s="29"/>
      <c r="J406" s="29"/>
    </row>
    <row r="407" spans="1:10" ht="17.399999999999999" hidden="1" customHeight="1" x14ac:dyDescent="0.25">
      <c r="A407" s="21">
        <v>4212</v>
      </c>
      <c r="B407" s="23" t="s">
        <v>84</v>
      </c>
      <c r="C407" s="29"/>
      <c r="D407" s="15">
        <f t="shared" si="28"/>
        <v>0</v>
      </c>
      <c r="E407" s="29"/>
      <c r="J407" s="29"/>
    </row>
    <row r="408" spans="1:10" ht="17.399999999999999" hidden="1" customHeight="1" x14ac:dyDescent="0.25">
      <c r="A408" s="26">
        <v>422</v>
      </c>
      <c r="B408" s="23" t="s">
        <v>8</v>
      </c>
      <c r="C408" s="29"/>
      <c r="D408" s="15">
        <f t="shared" si="28"/>
        <v>0</v>
      </c>
      <c r="E408" s="29"/>
      <c r="J408" s="29"/>
    </row>
    <row r="409" spans="1:10" ht="17.399999999999999" hidden="1" customHeight="1" x14ac:dyDescent="0.25">
      <c r="A409" s="21">
        <v>4224</v>
      </c>
      <c r="B409" s="23" t="s">
        <v>88</v>
      </c>
      <c r="C409" s="29"/>
      <c r="D409" s="15">
        <f t="shared" si="28"/>
        <v>0</v>
      </c>
      <c r="E409" s="29"/>
      <c r="J409" s="29"/>
    </row>
    <row r="410" spans="1:10" ht="17.399999999999999" hidden="1" customHeight="1" x14ac:dyDescent="0.25">
      <c r="A410" s="26">
        <v>426</v>
      </c>
      <c r="B410" s="23" t="s">
        <v>19</v>
      </c>
      <c r="C410" s="29"/>
      <c r="D410" s="15">
        <f t="shared" si="28"/>
        <v>0</v>
      </c>
      <c r="E410" s="29"/>
      <c r="J410" s="29"/>
    </row>
    <row r="411" spans="1:10" ht="17.399999999999999" hidden="1" customHeight="1" x14ac:dyDescent="0.25">
      <c r="A411" s="21">
        <v>4264</v>
      </c>
      <c r="B411" s="23" t="s">
        <v>91</v>
      </c>
      <c r="C411" s="29"/>
      <c r="D411" s="15">
        <f t="shared" si="28"/>
        <v>0</v>
      </c>
      <c r="E411" s="29"/>
      <c r="J411" s="29"/>
    </row>
    <row r="412" spans="1:10" ht="31.2" hidden="1" customHeight="1" x14ac:dyDescent="0.25">
      <c r="A412" s="24" t="s">
        <v>153</v>
      </c>
      <c r="B412" s="25" t="s">
        <v>126</v>
      </c>
      <c r="C412" s="41"/>
      <c r="D412" s="15">
        <f t="shared" si="28"/>
        <v>0</v>
      </c>
      <c r="E412" s="41"/>
      <c r="J412" s="41"/>
    </row>
    <row r="413" spans="1:10" ht="17.399999999999999" hidden="1" customHeight="1" x14ac:dyDescent="0.25">
      <c r="A413" s="21">
        <v>4</v>
      </c>
      <c r="B413" s="28" t="s">
        <v>109</v>
      </c>
      <c r="C413" s="40"/>
      <c r="D413" s="15">
        <f t="shared" si="28"/>
        <v>0</v>
      </c>
      <c r="E413" s="40"/>
      <c r="J413" s="40"/>
    </row>
    <row r="414" spans="1:10" ht="30" hidden="1" customHeight="1" x14ac:dyDescent="0.25">
      <c r="A414" s="21">
        <v>42</v>
      </c>
      <c r="B414" s="23" t="s">
        <v>36</v>
      </c>
      <c r="C414" s="29"/>
      <c r="D414" s="15">
        <f t="shared" si="28"/>
        <v>0</v>
      </c>
      <c r="E414" s="29"/>
      <c r="J414" s="29"/>
    </row>
    <row r="415" spans="1:10" ht="17.399999999999999" hidden="1" customHeight="1" x14ac:dyDescent="0.25">
      <c r="A415" s="26">
        <v>421</v>
      </c>
      <c r="B415" s="23" t="s">
        <v>12</v>
      </c>
      <c r="C415" s="29"/>
      <c r="D415" s="15">
        <f t="shared" si="28"/>
        <v>0</v>
      </c>
      <c r="E415" s="29"/>
      <c r="J415" s="29"/>
    </row>
    <row r="416" spans="1:10" ht="17.399999999999999" hidden="1" customHeight="1" x14ac:dyDescent="0.25">
      <c r="A416" s="21">
        <v>4212</v>
      </c>
      <c r="B416" s="23" t="s">
        <v>84</v>
      </c>
      <c r="C416" s="29"/>
      <c r="D416" s="15">
        <f t="shared" si="28"/>
        <v>0</v>
      </c>
      <c r="E416" s="29"/>
      <c r="J416" s="29"/>
    </row>
    <row r="417" spans="1:13" x14ac:dyDescent="0.25">
      <c r="A417" s="76" t="s">
        <v>144</v>
      </c>
      <c r="B417" s="77" t="s">
        <v>95</v>
      </c>
      <c r="C417" s="79">
        <f>+C418</f>
        <v>28000</v>
      </c>
      <c r="D417" s="79">
        <f t="shared" ref="D417" si="36">+E417-C417</f>
        <v>0</v>
      </c>
      <c r="E417" s="79">
        <f>+E418</f>
        <v>28000</v>
      </c>
      <c r="J417" s="79">
        <f>E417/C417*100</f>
        <v>100</v>
      </c>
    </row>
    <row r="418" spans="1:13" ht="17.399999999999999" customHeight="1" x14ac:dyDescent="0.25">
      <c r="A418" s="21">
        <v>4</v>
      </c>
      <c r="B418" s="22" t="s">
        <v>237</v>
      </c>
      <c r="C418" s="13">
        <v>28000</v>
      </c>
      <c r="D418" s="15">
        <f>E418-C418</f>
        <v>0</v>
      </c>
      <c r="E418" s="13">
        <v>28000</v>
      </c>
      <c r="J418" s="13">
        <f>E418/C418*100</f>
        <v>100</v>
      </c>
    </row>
    <row r="419" spans="1:13" ht="17.399999999999999" customHeight="1" x14ac:dyDescent="0.25">
      <c r="A419" s="21">
        <v>31</v>
      </c>
      <c r="B419" s="22" t="s">
        <v>0</v>
      </c>
      <c r="C419" s="13">
        <v>26000</v>
      </c>
      <c r="D419" s="15">
        <f t="shared" ref="D419:D420" si="37">E419-C419</f>
        <v>0</v>
      </c>
      <c r="E419" s="13">
        <v>26000</v>
      </c>
      <c r="J419" s="13">
        <f t="shared" ref="J419:J420" si="38">E419/C419*100</f>
        <v>100</v>
      </c>
      <c r="M419" s="220"/>
    </row>
    <row r="420" spans="1:13" ht="17.399999999999999" customHeight="1" x14ac:dyDescent="0.25">
      <c r="A420" s="21">
        <v>32</v>
      </c>
      <c r="B420" s="23" t="s">
        <v>2</v>
      </c>
      <c r="C420" s="13">
        <v>2000</v>
      </c>
      <c r="D420" s="15">
        <f t="shared" si="37"/>
        <v>0</v>
      </c>
      <c r="E420" s="13">
        <v>2000</v>
      </c>
      <c r="J420" s="13">
        <f t="shared" si="38"/>
        <v>100</v>
      </c>
    </row>
    <row r="421" spans="1:13" x14ac:dyDescent="0.25">
      <c r="A421" s="76" t="s">
        <v>148</v>
      </c>
      <c r="B421" s="77" t="s">
        <v>110</v>
      </c>
      <c r="C421" s="79">
        <f>+C422</f>
        <v>366000</v>
      </c>
      <c r="D421" s="79">
        <f t="shared" si="28"/>
        <v>0</v>
      </c>
      <c r="E421" s="79">
        <f>+E422</f>
        <v>366000</v>
      </c>
      <c r="J421" s="79">
        <f>E421/C421*100</f>
        <v>100</v>
      </c>
    </row>
    <row r="422" spans="1:13" x14ac:dyDescent="0.25">
      <c r="A422" s="21">
        <v>3</v>
      </c>
      <c r="B422" s="22" t="s">
        <v>145</v>
      </c>
      <c r="C422" s="14">
        <v>366000</v>
      </c>
      <c r="D422" s="15">
        <f t="shared" ref="D422:D488" si="39">+E422-C422</f>
        <v>0</v>
      </c>
      <c r="E422" s="14">
        <v>366000</v>
      </c>
      <c r="J422" s="14">
        <f>E422/C422*100</f>
        <v>100</v>
      </c>
    </row>
    <row r="423" spans="1:13" x14ac:dyDescent="0.25">
      <c r="A423" s="21">
        <v>31</v>
      </c>
      <c r="B423" s="22" t="s">
        <v>0</v>
      </c>
      <c r="C423" s="14">
        <v>323000</v>
      </c>
      <c r="D423" s="15">
        <f t="shared" si="39"/>
        <v>0</v>
      </c>
      <c r="E423" s="14">
        <v>323000</v>
      </c>
      <c r="J423" s="14">
        <f t="shared" ref="J423:J424" si="40">E423/C423*100</f>
        <v>100</v>
      </c>
    </row>
    <row r="424" spans="1:13" ht="18" thickBot="1" x14ac:dyDescent="0.3">
      <c r="A424" s="21">
        <v>32</v>
      </c>
      <c r="B424" s="23" t="s">
        <v>2</v>
      </c>
      <c r="C424" s="13">
        <v>43000</v>
      </c>
      <c r="D424" s="15">
        <f t="shared" si="39"/>
        <v>0</v>
      </c>
      <c r="E424" s="13">
        <v>43000</v>
      </c>
      <c r="J424" s="14">
        <f t="shared" si="40"/>
        <v>100</v>
      </c>
    </row>
    <row r="425" spans="1:13" ht="18" hidden="1" customHeight="1" thickBot="1" x14ac:dyDescent="0.3">
      <c r="A425" s="26">
        <v>323</v>
      </c>
      <c r="B425" s="23" t="s">
        <v>5</v>
      </c>
      <c r="C425" s="29"/>
      <c r="D425" s="15">
        <f t="shared" si="39"/>
        <v>0</v>
      </c>
      <c r="E425" s="29"/>
      <c r="J425" s="29"/>
    </row>
    <row r="426" spans="1:13" ht="18" hidden="1" customHeight="1" thickBot="1" x14ac:dyDescent="0.3">
      <c r="A426" s="21">
        <v>3233</v>
      </c>
      <c r="B426" s="23" t="s">
        <v>62</v>
      </c>
      <c r="C426" s="29"/>
      <c r="D426" s="15">
        <f t="shared" si="39"/>
        <v>0</v>
      </c>
      <c r="E426" s="29"/>
      <c r="J426" s="29"/>
    </row>
    <row r="427" spans="1:13" ht="18" hidden="1" customHeight="1" thickBot="1" x14ac:dyDescent="0.3">
      <c r="A427" s="21">
        <v>3237</v>
      </c>
      <c r="B427" s="23" t="s">
        <v>66</v>
      </c>
      <c r="C427" s="29"/>
      <c r="D427" s="15">
        <f t="shared" si="39"/>
        <v>0</v>
      </c>
      <c r="E427" s="29"/>
      <c r="J427" s="29"/>
    </row>
    <row r="428" spans="1:13" ht="18" hidden="1" customHeight="1" thickBot="1" x14ac:dyDescent="0.3">
      <c r="A428" s="21">
        <v>4</v>
      </c>
      <c r="B428" s="28" t="s">
        <v>109</v>
      </c>
      <c r="C428" s="29"/>
      <c r="D428" s="15">
        <f t="shared" si="39"/>
        <v>0</v>
      </c>
      <c r="E428" s="29"/>
      <c r="J428" s="29"/>
    </row>
    <row r="429" spans="1:13" ht="30.6" hidden="1" customHeight="1" thickBot="1" x14ac:dyDescent="0.3">
      <c r="A429" s="21">
        <v>42</v>
      </c>
      <c r="B429" s="23" t="s">
        <v>36</v>
      </c>
      <c r="C429" s="29"/>
      <c r="D429" s="15">
        <f t="shared" si="39"/>
        <v>0</v>
      </c>
      <c r="E429" s="29"/>
      <c r="J429" s="29"/>
    </row>
    <row r="430" spans="1:13" ht="18" hidden="1" customHeight="1" thickBot="1" x14ac:dyDescent="0.3">
      <c r="A430" s="26">
        <v>421</v>
      </c>
      <c r="B430" s="23" t="s">
        <v>12</v>
      </c>
      <c r="C430" s="29"/>
      <c r="D430" s="15">
        <f t="shared" si="39"/>
        <v>0</v>
      </c>
      <c r="E430" s="29"/>
      <c r="J430" s="29"/>
    </row>
    <row r="431" spans="1:13" ht="18" hidden="1" customHeight="1" thickBot="1" x14ac:dyDescent="0.3">
      <c r="A431" s="21">
        <v>4212</v>
      </c>
      <c r="B431" s="23" t="s">
        <v>84</v>
      </c>
      <c r="C431" s="29"/>
      <c r="D431" s="15">
        <f t="shared" si="39"/>
        <v>0</v>
      </c>
      <c r="E431" s="29"/>
      <c r="J431" s="29"/>
    </row>
    <row r="432" spans="1:13" ht="18" hidden="1" customHeight="1" thickBot="1" x14ac:dyDescent="0.3">
      <c r="A432" s="26">
        <v>422</v>
      </c>
      <c r="B432" s="23" t="s">
        <v>8</v>
      </c>
      <c r="C432" s="29"/>
      <c r="D432" s="15">
        <f t="shared" si="39"/>
        <v>0</v>
      </c>
      <c r="E432" s="29"/>
      <c r="J432" s="29"/>
    </row>
    <row r="433" spans="1:13" ht="18" hidden="1" customHeight="1" thickBot="1" x14ac:dyDescent="0.3">
      <c r="A433" s="21">
        <v>4221</v>
      </c>
      <c r="B433" s="23" t="s">
        <v>85</v>
      </c>
      <c r="C433" s="29"/>
      <c r="D433" s="15">
        <f t="shared" si="39"/>
        <v>0</v>
      </c>
      <c r="E433" s="29"/>
      <c r="J433" s="29"/>
    </row>
    <row r="434" spans="1:13" ht="18" hidden="1" customHeight="1" thickBot="1" x14ac:dyDescent="0.3">
      <c r="A434" s="21">
        <v>4224</v>
      </c>
      <c r="B434" s="23" t="s">
        <v>88</v>
      </c>
      <c r="C434" s="29"/>
      <c r="D434" s="15">
        <f t="shared" si="39"/>
        <v>0</v>
      </c>
      <c r="E434" s="29"/>
      <c r="J434" s="29"/>
    </row>
    <row r="435" spans="1:13" ht="18" hidden="1" customHeight="1" thickBot="1" x14ac:dyDescent="0.3">
      <c r="A435" s="26">
        <v>426</v>
      </c>
      <c r="B435" s="23" t="s">
        <v>19</v>
      </c>
      <c r="C435" s="29"/>
      <c r="D435" s="15">
        <f t="shared" si="39"/>
        <v>0</v>
      </c>
      <c r="E435" s="29"/>
      <c r="J435" s="29"/>
    </row>
    <row r="436" spans="1:13" ht="18" hidden="1" customHeight="1" thickBot="1" x14ac:dyDescent="0.3">
      <c r="A436" s="21">
        <v>4264</v>
      </c>
      <c r="B436" s="23" t="s">
        <v>91</v>
      </c>
      <c r="C436" s="29"/>
      <c r="D436" s="15">
        <f t="shared" si="39"/>
        <v>0</v>
      </c>
      <c r="E436" s="29"/>
      <c r="J436" s="29"/>
    </row>
    <row r="437" spans="1:13" ht="30.6" hidden="1" customHeight="1" thickBot="1" x14ac:dyDescent="0.3">
      <c r="A437" s="21">
        <v>45</v>
      </c>
      <c r="B437" s="23" t="s">
        <v>14</v>
      </c>
      <c r="C437" s="29"/>
      <c r="D437" s="15">
        <f t="shared" si="39"/>
        <v>0</v>
      </c>
      <c r="E437" s="29"/>
      <c r="J437" s="29"/>
    </row>
    <row r="438" spans="1:13" ht="18" hidden="1" customHeight="1" thickBot="1" x14ac:dyDescent="0.3">
      <c r="A438" s="26">
        <v>451</v>
      </c>
      <c r="B438" s="23" t="s">
        <v>11</v>
      </c>
      <c r="C438" s="29"/>
      <c r="D438" s="15">
        <f t="shared" si="39"/>
        <v>0</v>
      </c>
      <c r="E438" s="29"/>
      <c r="J438" s="29"/>
    </row>
    <row r="439" spans="1:13" ht="18" hidden="1" customHeight="1" thickBot="1" x14ac:dyDescent="0.3">
      <c r="A439" s="30">
        <v>4511</v>
      </c>
      <c r="B439" s="31" t="s">
        <v>11</v>
      </c>
      <c r="C439" s="35"/>
      <c r="D439" s="33">
        <f t="shared" si="39"/>
        <v>0</v>
      </c>
      <c r="E439" s="35"/>
      <c r="J439" s="35"/>
    </row>
    <row r="440" spans="1:13" ht="18" thickBot="1" x14ac:dyDescent="0.3">
      <c r="A440" s="17" t="s">
        <v>179</v>
      </c>
      <c r="B440" s="38" t="s">
        <v>189</v>
      </c>
      <c r="C440" s="75">
        <v>1014423.19</v>
      </c>
      <c r="D440" s="75">
        <f t="shared" ref="D440" si="41">SUM(D444)</f>
        <v>0</v>
      </c>
      <c r="E440" s="75">
        <v>1014423.19</v>
      </c>
      <c r="J440" s="75">
        <f>E440/C440*100</f>
        <v>100</v>
      </c>
    </row>
    <row r="441" spans="1:13" x14ac:dyDescent="0.25">
      <c r="A441" s="76" t="s">
        <v>144</v>
      </c>
      <c r="B441" s="77" t="s">
        <v>95</v>
      </c>
      <c r="C441" s="79">
        <f>+C442</f>
        <v>202450</v>
      </c>
      <c r="D441" s="79">
        <f t="shared" ref="D441" si="42">+E441-C441</f>
        <v>0</v>
      </c>
      <c r="E441" s="79">
        <f>+E442</f>
        <v>202450</v>
      </c>
      <c r="J441" s="79">
        <f>E441/C441*100</f>
        <v>100</v>
      </c>
    </row>
    <row r="442" spans="1:13" ht="17.399999999999999" customHeight="1" x14ac:dyDescent="0.25">
      <c r="A442" s="21">
        <v>4</v>
      </c>
      <c r="B442" s="22" t="s">
        <v>145</v>
      </c>
      <c r="C442" s="13">
        <v>202450</v>
      </c>
      <c r="D442" s="15">
        <f>E442-C442</f>
        <v>0</v>
      </c>
      <c r="E442" s="13">
        <v>202450</v>
      </c>
      <c r="J442" s="13">
        <f>E442/C442*100</f>
        <v>100</v>
      </c>
    </row>
    <row r="443" spans="1:13" ht="17.399999999999999" customHeight="1" x14ac:dyDescent="0.25">
      <c r="A443" s="21">
        <v>45</v>
      </c>
      <c r="B443" s="22" t="s">
        <v>0</v>
      </c>
      <c r="C443" s="13">
        <v>202450</v>
      </c>
      <c r="D443" s="15">
        <f t="shared" ref="D443" si="43">E443-C443</f>
        <v>0</v>
      </c>
      <c r="E443" s="13">
        <v>202450</v>
      </c>
      <c r="J443" s="13">
        <f t="shared" ref="J443" si="44">E443/C443*100</f>
        <v>100</v>
      </c>
    </row>
    <row r="444" spans="1:13" x14ac:dyDescent="0.25">
      <c r="A444" s="80" t="s">
        <v>148</v>
      </c>
      <c r="B444" s="84" t="s">
        <v>110</v>
      </c>
      <c r="C444" s="82">
        <f>+C445+C447</f>
        <v>811973.19000000006</v>
      </c>
      <c r="D444" s="82">
        <f t="shared" si="39"/>
        <v>0</v>
      </c>
      <c r="E444" s="82">
        <f>+E445+E447</f>
        <v>811973.19000000006</v>
      </c>
      <c r="J444" s="82">
        <f>E444/C444*100</f>
        <v>100</v>
      </c>
    </row>
    <row r="445" spans="1:13" s="232" customFormat="1" x14ac:dyDescent="0.25">
      <c r="A445" s="229">
        <v>3</v>
      </c>
      <c r="B445" s="230" t="s">
        <v>145</v>
      </c>
      <c r="C445" s="231">
        <v>50152.63</v>
      </c>
      <c r="D445" s="231">
        <f t="shared" si="39"/>
        <v>0</v>
      </c>
      <c r="E445" s="231">
        <v>50152.63</v>
      </c>
      <c r="J445" s="231">
        <f>E445/C445*100</f>
        <v>100</v>
      </c>
    </row>
    <row r="446" spans="1:13" x14ac:dyDescent="0.25">
      <c r="A446" s="21">
        <v>32</v>
      </c>
      <c r="B446" s="23" t="s">
        <v>2</v>
      </c>
      <c r="C446" s="14">
        <v>50152.63</v>
      </c>
      <c r="D446" s="14">
        <f t="shared" si="39"/>
        <v>0</v>
      </c>
      <c r="E446" s="15">
        <v>50152.63</v>
      </c>
      <c r="J446" s="15">
        <f t="shared" ref="J446:J453" si="45">E446/C446*100</f>
        <v>100</v>
      </c>
    </row>
    <row r="447" spans="1:13" s="232" customFormat="1" x14ac:dyDescent="0.25">
      <c r="A447" s="233">
        <v>4</v>
      </c>
      <c r="B447" s="234" t="s">
        <v>109</v>
      </c>
      <c r="C447" s="235">
        <v>761820.56</v>
      </c>
      <c r="D447" s="231">
        <f t="shared" si="39"/>
        <v>0</v>
      </c>
      <c r="E447" s="235">
        <v>761820.56</v>
      </c>
      <c r="J447" s="231">
        <f t="shared" si="45"/>
        <v>100</v>
      </c>
    </row>
    <row r="448" spans="1:13" x14ac:dyDescent="0.25">
      <c r="A448" s="21">
        <v>42</v>
      </c>
      <c r="B448" s="23" t="s">
        <v>36</v>
      </c>
      <c r="C448" s="13">
        <v>0</v>
      </c>
      <c r="D448" s="15">
        <f t="shared" si="39"/>
        <v>0</v>
      </c>
      <c r="E448" s="13">
        <v>0</v>
      </c>
      <c r="J448" s="180" t="s">
        <v>216</v>
      </c>
      <c r="M448" s="49"/>
    </row>
    <row r="449" spans="1:10" ht="17.399999999999999" hidden="1" customHeight="1" x14ac:dyDescent="0.25">
      <c r="A449" s="26">
        <v>422</v>
      </c>
      <c r="B449" s="23" t="s">
        <v>8</v>
      </c>
      <c r="C449" s="13"/>
      <c r="D449" s="15">
        <f t="shared" si="39"/>
        <v>0</v>
      </c>
      <c r="E449" s="13"/>
      <c r="J449" s="15" t="e">
        <f t="shared" si="45"/>
        <v>#DIV/0!</v>
      </c>
    </row>
    <row r="450" spans="1:10" ht="17.399999999999999" hidden="1" customHeight="1" x14ac:dyDescent="0.25">
      <c r="A450" s="21">
        <v>4221</v>
      </c>
      <c r="B450" s="23" t="s">
        <v>85</v>
      </c>
      <c r="C450" s="13"/>
      <c r="D450" s="15">
        <f t="shared" si="39"/>
        <v>0</v>
      </c>
      <c r="E450" s="13"/>
      <c r="J450" s="15" t="e">
        <f t="shared" si="45"/>
        <v>#DIV/0!</v>
      </c>
    </row>
    <row r="451" spans="1:10" ht="17.399999999999999" hidden="1" customHeight="1" x14ac:dyDescent="0.25">
      <c r="A451" s="21">
        <v>4222</v>
      </c>
      <c r="B451" s="23" t="s">
        <v>86</v>
      </c>
      <c r="C451" s="13"/>
      <c r="D451" s="15">
        <f t="shared" si="39"/>
        <v>0</v>
      </c>
      <c r="E451" s="13"/>
      <c r="J451" s="15" t="e">
        <f t="shared" si="45"/>
        <v>#DIV/0!</v>
      </c>
    </row>
    <row r="452" spans="1:10" ht="17.399999999999999" hidden="1" customHeight="1" x14ac:dyDescent="0.25">
      <c r="A452" s="21">
        <v>4224</v>
      </c>
      <c r="B452" s="23" t="s">
        <v>88</v>
      </c>
      <c r="C452" s="13"/>
      <c r="D452" s="15">
        <f t="shared" si="39"/>
        <v>0</v>
      </c>
      <c r="E452" s="13"/>
      <c r="J452" s="15" t="e">
        <f t="shared" si="45"/>
        <v>#DIV/0!</v>
      </c>
    </row>
    <row r="453" spans="1:10" ht="18" thickBot="1" x14ac:dyDescent="0.3">
      <c r="A453" s="181">
        <v>45</v>
      </c>
      <c r="B453" s="182" t="s">
        <v>14</v>
      </c>
      <c r="C453" s="183">
        <v>761820.56</v>
      </c>
      <c r="D453" s="184">
        <f t="shared" si="39"/>
        <v>0</v>
      </c>
      <c r="E453" s="183">
        <v>761820.56</v>
      </c>
      <c r="F453" s="185"/>
      <c r="G453" s="185"/>
      <c r="H453" s="185"/>
      <c r="I453" s="185"/>
      <c r="J453" s="184">
        <f t="shared" si="45"/>
        <v>100</v>
      </c>
    </row>
    <row r="454" spans="1:10" ht="17.399999999999999" hidden="1" customHeight="1" x14ac:dyDescent="0.25">
      <c r="A454" s="160">
        <v>451</v>
      </c>
      <c r="B454" s="161" t="s">
        <v>11</v>
      </c>
      <c r="C454" s="162">
        <v>370000</v>
      </c>
      <c r="D454" s="20">
        <f t="shared" si="39"/>
        <v>0</v>
      </c>
      <c r="E454" s="162">
        <v>370000</v>
      </c>
      <c r="J454" s="162">
        <v>370000</v>
      </c>
    </row>
    <row r="455" spans="1:10" ht="17.399999999999999" hidden="1" customHeight="1" x14ac:dyDescent="0.25">
      <c r="A455" s="21">
        <v>4511</v>
      </c>
      <c r="B455" s="23" t="s">
        <v>11</v>
      </c>
      <c r="C455" s="29">
        <v>370000</v>
      </c>
      <c r="D455" s="15">
        <f t="shared" si="39"/>
        <v>0</v>
      </c>
      <c r="E455" s="29">
        <v>370000</v>
      </c>
      <c r="J455" s="29">
        <v>370000</v>
      </c>
    </row>
    <row r="456" spans="1:10" ht="30" hidden="1" customHeight="1" x14ac:dyDescent="0.25">
      <c r="A456" s="26">
        <v>452</v>
      </c>
      <c r="B456" s="23" t="s">
        <v>25</v>
      </c>
      <c r="C456" s="29">
        <v>0</v>
      </c>
      <c r="D456" s="15">
        <f t="shared" si="39"/>
        <v>0</v>
      </c>
      <c r="E456" s="29">
        <v>0</v>
      </c>
      <c r="J456" s="29">
        <v>0</v>
      </c>
    </row>
    <row r="457" spans="1:10" ht="34.5" hidden="1" customHeight="1" thickBot="1" x14ac:dyDescent="0.3">
      <c r="A457" s="21">
        <v>4521</v>
      </c>
      <c r="B457" s="23" t="s">
        <v>92</v>
      </c>
      <c r="C457" s="29">
        <v>0</v>
      </c>
      <c r="D457" s="15">
        <f t="shared" si="39"/>
        <v>0</v>
      </c>
      <c r="E457" s="29">
        <v>0</v>
      </c>
      <c r="J457" s="29">
        <v>0</v>
      </c>
    </row>
    <row r="458" spans="1:10" ht="47.25" hidden="1" customHeight="1" thickBot="1" x14ac:dyDescent="0.3">
      <c r="A458" s="42" t="s">
        <v>158</v>
      </c>
      <c r="B458" s="43" t="s">
        <v>159</v>
      </c>
      <c r="C458" s="41">
        <v>0</v>
      </c>
      <c r="D458" s="15">
        <f t="shared" si="39"/>
        <v>0</v>
      </c>
      <c r="E458" s="41">
        <v>0</v>
      </c>
      <c r="J458" s="41">
        <v>0</v>
      </c>
    </row>
    <row r="459" spans="1:10" ht="17.399999999999999" hidden="1" customHeight="1" x14ac:dyDescent="0.25">
      <c r="A459" s="24" t="s">
        <v>143</v>
      </c>
      <c r="B459" s="25" t="s">
        <v>125</v>
      </c>
      <c r="C459" s="41">
        <v>0</v>
      </c>
      <c r="D459" s="15">
        <f t="shared" si="39"/>
        <v>0</v>
      </c>
      <c r="E459" s="41">
        <v>0</v>
      </c>
      <c r="J459" s="41">
        <v>0</v>
      </c>
    </row>
    <row r="460" spans="1:10" ht="17.399999999999999" hidden="1" customHeight="1" x14ac:dyDescent="0.25">
      <c r="A460" s="21">
        <v>3</v>
      </c>
      <c r="B460" s="22" t="s">
        <v>145</v>
      </c>
      <c r="C460" s="40">
        <v>0</v>
      </c>
      <c r="D460" s="15">
        <f t="shared" si="39"/>
        <v>0</v>
      </c>
      <c r="E460" s="40">
        <v>0</v>
      </c>
      <c r="J460" s="40">
        <v>0</v>
      </c>
    </row>
    <row r="461" spans="1:10" ht="28.5" hidden="1" customHeight="1" thickBot="1" x14ac:dyDescent="0.3">
      <c r="A461" s="21">
        <v>32</v>
      </c>
      <c r="B461" s="23" t="s">
        <v>2</v>
      </c>
      <c r="C461" s="29">
        <v>0</v>
      </c>
      <c r="D461" s="15">
        <f t="shared" si="39"/>
        <v>0</v>
      </c>
      <c r="E461" s="29">
        <v>0</v>
      </c>
      <c r="J461" s="29">
        <v>0</v>
      </c>
    </row>
    <row r="462" spans="1:10" ht="17.399999999999999" hidden="1" customHeight="1" x14ac:dyDescent="0.25">
      <c r="A462" s="26">
        <v>322</v>
      </c>
      <c r="B462" s="23" t="s">
        <v>4</v>
      </c>
      <c r="C462" s="29">
        <v>0</v>
      </c>
      <c r="D462" s="15">
        <f t="shared" si="39"/>
        <v>0</v>
      </c>
      <c r="E462" s="29">
        <v>0</v>
      </c>
      <c r="J462" s="29">
        <v>0</v>
      </c>
    </row>
    <row r="463" spans="1:10" ht="17.399999999999999" hidden="1" customHeight="1" x14ac:dyDescent="0.25">
      <c r="A463" s="21">
        <v>3221</v>
      </c>
      <c r="B463" s="23" t="s">
        <v>54</v>
      </c>
      <c r="C463" s="29">
        <v>0</v>
      </c>
      <c r="D463" s="15">
        <f t="shared" si="39"/>
        <v>0</v>
      </c>
      <c r="E463" s="29">
        <v>0</v>
      </c>
      <c r="J463" s="29">
        <v>0</v>
      </c>
    </row>
    <row r="464" spans="1:10" ht="30" hidden="1" customHeight="1" x14ac:dyDescent="0.25">
      <c r="A464" s="21">
        <v>3224</v>
      </c>
      <c r="B464" s="23" t="s">
        <v>57</v>
      </c>
      <c r="C464" s="29">
        <v>0</v>
      </c>
      <c r="D464" s="15">
        <f t="shared" si="39"/>
        <v>0</v>
      </c>
      <c r="E464" s="29">
        <v>0</v>
      </c>
      <c r="J464" s="29">
        <v>0</v>
      </c>
    </row>
    <row r="465" spans="1:10" ht="17.399999999999999" hidden="1" customHeight="1" x14ac:dyDescent="0.25">
      <c r="A465" s="21">
        <v>3225</v>
      </c>
      <c r="B465" s="23" t="s">
        <v>58</v>
      </c>
      <c r="C465" s="29">
        <v>0</v>
      </c>
      <c r="D465" s="15">
        <f t="shared" si="39"/>
        <v>0</v>
      </c>
      <c r="E465" s="29">
        <v>0</v>
      </c>
      <c r="J465" s="29">
        <v>0</v>
      </c>
    </row>
    <row r="466" spans="1:10" ht="17.399999999999999" hidden="1" customHeight="1" x14ac:dyDescent="0.25">
      <c r="A466" s="26">
        <v>323</v>
      </c>
      <c r="B466" s="23" t="s">
        <v>5</v>
      </c>
      <c r="C466" s="29">
        <v>0</v>
      </c>
      <c r="D466" s="15">
        <f t="shared" si="39"/>
        <v>0</v>
      </c>
      <c r="E466" s="29">
        <v>0</v>
      </c>
      <c r="J466" s="29">
        <v>0</v>
      </c>
    </row>
    <row r="467" spans="1:10" ht="17.399999999999999" hidden="1" customHeight="1" x14ac:dyDescent="0.25">
      <c r="A467" s="21">
        <v>3232</v>
      </c>
      <c r="B467" s="23" t="s">
        <v>61</v>
      </c>
      <c r="C467" s="29">
        <v>0</v>
      </c>
      <c r="D467" s="15">
        <f t="shared" si="39"/>
        <v>0</v>
      </c>
      <c r="E467" s="29">
        <v>0</v>
      </c>
      <c r="J467" s="29">
        <v>0</v>
      </c>
    </row>
    <row r="468" spans="1:10" ht="17.399999999999999" hidden="1" customHeight="1" x14ac:dyDescent="0.25">
      <c r="A468" s="26">
        <v>3239</v>
      </c>
      <c r="B468" s="23" t="s">
        <v>68</v>
      </c>
      <c r="C468" s="29">
        <v>0</v>
      </c>
      <c r="D468" s="15">
        <f t="shared" si="39"/>
        <v>0</v>
      </c>
      <c r="E468" s="29">
        <v>0</v>
      </c>
      <c r="J468" s="29">
        <v>0</v>
      </c>
    </row>
    <row r="469" spans="1:10" ht="17.399999999999999" hidden="1" customHeight="1" x14ac:dyDescent="0.25">
      <c r="A469" s="21">
        <v>4</v>
      </c>
      <c r="B469" s="28" t="s">
        <v>109</v>
      </c>
      <c r="C469" s="29">
        <v>0</v>
      </c>
      <c r="D469" s="15">
        <f t="shared" si="39"/>
        <v>0</v>
      </c>
      <c r="E469" s="29">
        <v>0</v>
      </c>
      <c r="J469" s="29">
        <v>0</v>
      </c>
    </row>
    <row r="470" spans="1:10" ht="28.5" hidden="1" customHeight="1" thickBot="1" x14ac:dyDescent="0.3">
      <c r="A470" s="21">
        <v>41</v>
      </c>
      <c r="B470" s="23" t="s">
        <v>20</v>
      </c>
      <c r="C470" s="29">
        <v>0</v>
      </c>
      <c r="D470" s="15">
        <f t="shared" si="39"/>
        <v>0</v>
      </c>
      <c r="E470" s="29">
        <v>0</v>
      </c>
      <c r="J470" s="29">
        <v>0</v>
      </c>
    </row>
    <row r="471" spans="1:10" ht="17.399999999999999" hidden="1" customHeight="1" x14ac:dyDescent="0.25">
      <c r="A471" s="26">
        <v>412</v>
      </c>
      <c r="B471" s="23" t="s">
        <v>21</v>
      </c>
      <c r="C471" s="29">
        <v>0</v>
      </c>
      <c r="D471" s="15">
        <f t="shared" si="39"/>
        <v>0</v>
      </c>
      <c r="E471" s="29">
        <v>0</v>
      </c>
      <c r="J471" s="29">
        <v>0</v>
      </c>
    </row>
    <row r="472" spans="1:10" ht="17.399999999999999" hidden="1" customHeight="1" x14ac:dyDescent="0.25">
      <c r="A472" s="21">
        <v>4123</v>
      </c>
      <c r="B472" s="23" t="s">
        <v>83</v>
      </c>
      <c r="C472" s="29">
        <v>0</v>
      </c>
      <c r="D472" s="15">
        <f t="shared" si="39"/>
        <v>0</v>
      </c>
      <c r="E472" s="29">
        <v>0</v>
      </c>
      <c r="J472" s="29">
        <v>0</v>
      </c>
    </row>
    <row r="473" spans="1:10" ht="30" hidden="1" customHeight="1" x14ac:dyDescent="0.25">
      <c r="A473" s="21">
        <v>42</v>
      </c>
      <c r="B473" s="23" t="s">
        <v>36</v>
      </c>
      <c r="C473" s="29">
        <v>0</v>
      </c>
      <c r="D473" s="15">
        <f t="shared" si="39"/>
        <v>0</v>
      </c>
      <c r="E473" s="29">
        <v>0</v>
      </c>
      <c r="J473" s="29">
        <v>0</v>
      </c>
    </row>
    <row r="474" spans="1:10" ht="17.399999999999999" hidden="1" customHeight="1" x14ac:dyDescent="0.25">
      <c r="A474" s="26">
        <v>421</v>
      </c>
      <c r="B474" s="23" t="s">
        <v>12</v>
      </c>
      <c r="C474" s="29">
        <v>0</v>
      </c>
      <c r="D474" s="15">
        <f t="shared" si="39"/>
        <v>0</v>
      </c>
      <c r="E474" s="29">
        <v>0</v>
      </c>
      <c r="J474" s="29">
        <v>0</v>
      </c>
    </row>
    <row r="475" spans="1:10" ht="17.399999999999999" hidden="1" customHeight="1" x14ac:dyDescent="0.25">
      <c r="A475" s="21">
        <v>4212</v>
      </c>
      <c r="B475" s="23" t="s">
        <v>84</v>
      </c>
      <c r="C475" s="29">
        <v>0</v>
      </c>
      <c r="D475" s="15">
        <f t="shared" si="39"/>
        <v>0</v>
      </c>
      <c r="E475" s="29">
        <v>0</v>
      </c>
      <c r="J475" s="29">
        <v>0</v>
      </c>
    </row>
    <row r="476" spans="1:10" ht="17.399999999999999" hidden="1" customHeight="1" x14ac:dyDescent="0.25">
      <c r="A476" s="26">
        <v>422</v>
      </c>
      <c r="B476" s="23" t="s">
        <v>8</v>
      </c>
      <c r="C476" s="29">
        <v>0</v>
      </c>
      <c r="D476" s="15">
        <f t="shared" si="39"/>
        <v>0</v>
      </c>
      <c r="E476" s="29">
        <v>0</v>
      </c>
      <c r="J476" s="29">
        <v>0</v>
      </c>
    </row>
    <row r="477" spans="1:10" ht="17.399999999999999" hidden="1" customHeight="1" x14ac:dyDescent="0.25">
      <c r="A477" s="21">
        <v>4221</v>
      </c>
      <c r="B477" s="23" t="s">
        <v>85</v>
      </c>
      <c r="C477" s="29">
        <v>0</v>
      </c>
      <c r="D477" s="15">
        <f t="shared" si="39"/>
        <v>0</v>
      </c>
      <c r="E477" s="29">
        <v>0</v>
      </c>
      <c r="J477" s="29">
        <v>0</v>
      </c>
    </row>
    <row r="478" spans="1:10" ht="17.399999999999999" hidden="1" customHeight="1" x14ac:dyDescent="0.25">
      <c r="A478" s="21">
        <v>4222</v>
      </c>
      <c r="B478" s="23" t="s">
        <v>86</v>
      </c>
      <c r="C478" s="29">
        <v>0</v>
      </c>
      <c r="D478" s="15">
        <f t="shared" si="39"/>
        <v>0</v>
      </c>
      <c r="E478" s="29">
        <v>0</v>
      </c>
      <c r="J478" s="29">
        <v>0</v>
      </c>
    </row>
    <row r="479" spans="1:10" ht="17.399999999999999" hidden="1" customHeight="1" x14ac:dyDescent="0.25">
      <c r="A479" s="21">
        <v>4224</v>
      </c>
      <c r="B479" s="23" t="s">
        <v>88</v>
      </c>
      <c r="C479" s="29">
        <v>0</v>
      </c>
      <c r="D479" s="15">
        <f t="shared" si="39"/>
        <v>0</v>
      </c>
      <c r="E479" s="29">
        <v>0</v>
      </c>
      <c r="J479" s="29">
        <v>0</v>
      </c>
    </row>
    <row r="480" spans="1:10" ht="17.399999999999999" hidden="1" customHeight="1" x14ac:dyDescent="0.25">
      <c r="A480" s="21">
        <v>4227</v>
      </c>
      <c r="B480" s="23" t="s">
        <v>89</v>
      </c>
      <c r="C480" s="29">
        <v>0</v>
      </c>
      <c r="D480" s="15">
        <f t="shared" si="39"/>
        <v>0</v>
      </c>
      <c r="E480" s="29">
        <v>0</v>
      </c>
      <c r="J480" s="29">
        <v>0</v>
      </c>
    </row>
    <row r="481" spans="1:10" ht="17.399999999999999" hidden="1" customHeight="1" x14ac:dyDescent="0.25">
      <c r="A481" s="26">
        <v>426</v>
      </c>
      <c r="B481" s="23" t="s">
        <v>19</v>
      </c>
      <c r="C481" s="29">
        <v>0</v>
      </c>
      <c r="D481" s="15">
        <f t="shared" si="39"/>
        <v>0</v>
      </c>
      <c r="E481" s="29">
        <v>0</v>
      </c>
      <c r="J481" s="29">
        <v>0</v>
      </c>
    </row>
    <row r="482" spans="1:10" ht="17.399999999999999" hidden="1" customHeight="1" x14ac:dyDescent="0.25">
      <c r="A482" s="21">
        <v>4264</v>
      </c>
      <c r="B482" s="23" t="s">
        <v>91</v>
      </c>
      <c r="C482" s="29">
        <v>0</v>
      </c>
      <c r="D482" s="15">
        <f t="shared" si="39"/>
        <v>0</v>
      </c>
      <c r="E482" s="29">
        <v>0</v>
      </c>
      <c r="J482" s="29">
        <v>0</v>
      </c>
    </row>
    <row r="483" spans="1:10" ht="30" hidden="1" customHeight="1" x14ac:dyDescent="0.25">
      <c r="A483" s="21">
        <v>45</v>
      </c>
      <c r="B483" s="23" t="s">
        <v>14</v>
      </c>
      <c r="C483" s="29"/>
      <c r="D483" s="15">
        <f t="shared" si="39"/>
        <v>0</v>
      </c>
      <c r="E483" s="29"/>
      <c r="J483" s="29"/>
    </row>
    <row r="484" spans="1:10" ht="17.399999999999999" hidden="1" customHeight="1" x14ac:dyDescent="0.25">
      <c r="A484" s="26">
        <v>451</v>
      </c>
      <c r="B484" s="23" t="s">
        <v>11</v>
      </c>
      <c r="C484" s="29"/>
      <c r="D484" s="15">
        <f t="shared" si="39"/>
        <v>0</v>
      </c>
      <c r="E484" s="29"/>
      <c r="J484" s="29"/>
    </row>
    <row r="485" spans="1:10" ht="17.399999999999999" hidden="1" customHeight="1" x14ac:dyDescent="0.25">
      <c r="A485" s="21">
        <v>4511</v>
      </c>
      <c r="B485" s="23" t="s">
        <v>11</v>
      </c>
      <c r="C485" s="29"/>
      <c r="D485" s="15">
        <f t="shared" si="39"/>
        <v>0</v>
      </c>
      <c r="E485" s="29"/>
      <c r="J485" s="29"/>
    </row>
    <row r="486" spans="1:10" ht="30" hidden="1" customHeight="1" x14ac:dyDescent="0.25">
      <c r="A486" s="26">
        <v>452</v>
      </c>
      <c r="B486" s="23" t="s">
        <v>25</v>
      </c>
      <c r="C486" s="29"/>
      <c r="D486" s="15">
        <f t="shared" si="39"/>
        <v>0</v>
      </c>
      <c r="E486" s="29"/>
      <c r="J486" s="29"/>
    </row>
    <row r="487" spans="1:10" ht="17.399999999999999" hidden="1" customHeight="1" x14ac:dyDescent="0.25">
      <c r="A487" s="21">
        <v>4521</v>
      </c>
      <c r="B487" s="23" t="s">
        <v>92</v>
      </c>
      <c r="C487" s="29"/>
      <c r="D487" s="15">
        <f t="shared" si="39"/>
        <v>0</v>
      </c>
      <c r="E487" s="29"/>
      <c r="J487" s="29"/>
    </row>
    <row r="488" spans="1:10" ht="17.399999999999999" hidden="1" customHeight="1" x14ac:dyDescent="0.25">
      <c r="A488" s="42" t="s">
        <v>160</v>
      </c>
      <c r="B488" s="43" t="s">
        <v>161</v>
      </c>
      <c r="C488" s="41"/>
      <c r="D488" s="15">
        <f t="shared" si="39"/>
        <v>0</v>
      </c>
      <c r="E488" s="41"/>
      <c r="J488" s="41"/>
    </row>
    <row r="489" spans="1:10" ht="93" hidden="1" customHeight="1" thickBot="1" x14ac:dyDescent="0.3">
      <c r="A489" s="42" t="s">
        <v>162</v>
      </c>
      <c r="B489" s="43" t="s">
        <v>163</v>
      </c>
      <c r="C489" s="41"/>
      <c r="D489" s="15">
        <f t="shared" ref="D489:D552" si="46">+E489-C489</f>
        <v>0</v>
      </c>
      <c r="E489" s="41"/>
      <c r="J489" s="41"/>
    </row>
    <row r="490" spans="1:10" ht="17.399999999999999" hidden="1" customHeight="1" x14ac:dyDescent="0.25">
      <c r="A490" s="24" t="s">
        <v>144</v>
      </c>
      <c r="B490" s="25" t="s">
        <v>95</v>
      </c>
      <c r="C490" s="41"/>
      <c r="D490" s="15">
        <f t="shared" si="46"/>
        <v>0</v>
      </c>
      <c r="E490" s="41"/>
      <c r="J490" s="41"/>
    </row>
    <row r="491" spans="1:10" ht="17.399999999999999" hidden="1" customHeight="1" x14ac:dyDescent="0.25">
      <c r="A491" s="21">
        <v>3</v>
      </c>
      <c r="B491" s="22" t="s">
        <v>145</v>
      </c>
      <c r="C491" s="40"/>
      <c r="D491" s="15">
        <f t="shared" si="46"/>
        <v>0</v>
      </c>
      <c r="E491" s="40"/>
      <c r="J491" s="40"/>
    </row>
    <row r="492" spans="1:10" ht="17.399999999999999" hidden="1" customHeight="1" x14ac:dyDescent="0.25">
      <c r="A492" s="21">
        <v>31</v>
      </c>
      <c r="B492" s="23" t="s">
        <v>0</v>
      </c>
      <c r="C492" s="29"/>
      <c r="D492" s="15">
        <f t="shared" si="46"/>
        <v>0</v>
      </c>
      <c r="E492" s="29"/>
      <c r="J492" s="29"/>
    </row>
    <row r="493" spans="1:10" ht="17.399999999999999" hidden="1" customHeight="1" x14ac:dyDescent="0.25">
      <c r="A493" s="26">
        <v>311</v>
      </c>
      <c r="B493" s="23" t="s">
        <v>33</v>
      </c>
      <c r="C493" s="29"/>
      <c r="D493" s="15">
        <f t="shared" si="46"/>
        <v>0</v>
      </c>
      <c r="E493" s="29"/>
      <c r="J493" s="29"/>
    </row>
    <row r="494" spans="1:10" ht="17.399999999999999" hidden="1" customHeight="1" x14ac:dyDescent="0.25">
      <c r="A494" s="21">
        <v>3111</v>
      </c>
      <c r="B494" s="23" t="s">
        <v>47</v>
      </c>
      <c r="C494" s="29"/>
      <c r="D494" s="15">
        <f t="shared" si="46"/>
        <v>0</v>
      </c>
      <c r="E494" s="29"/>
      <c r="J494" s="29"/>
    </row>
    <row r="495" spans="1:10" ht="17.399999999999999" hidden="1" customHeight="1" x14ac:dyDescent="0.25">
      <c r="A495" s="26">
        <v>312</v>
      </c>
      <c r="B495" s="23" t="s">
        <v>13</v>
      </c>
      <c r="C495" s="29"/>
      <c r="D495" s="15">
        <f t="shared" si="46"/>
        <v>0</v>
      </c>
      <c r="E495" s="29"/>
      <c r="J495" s="29"/>
    </row>
    <row r="496" spans="1:10" ht="17.399999999999999" hidden="1" customHeight="1" x14ac:dyDescent="0.25">
      <c r="A496" s="21">
        <v>3121</v>
      </c>
      <c r="B496" s="23" t="s">
        <v>13</v>
      </c>
      <c r="C496" s="29"/>
      <c r="D496" s="15">
        <f t="shared" si="46"/>
        <v>0</v>
      </c>
      <c r="E496" s="29"/>
      <c r="J496" s="29"/>
    </row>
    <row r="497" spans="1:10" ht="17.399999999999999" hidden="1" customHeight="1" x14ac:dyDescent="0.25">
      <c r="A497" s="26">
        <v>313</v>
      </c>
      <c r="B497" s="23" t="s">
        <v>1</v>
      </c>
      <c r="C497" s="29"/>
      <c r="D497" s="15">
        <f t="shared" si="46"/>
        <v>0</v>
      </c>
      <c r="E497" s="29"/>
      <c r="J497" s="29"/>
    </row>
    <row r="498" spans="1:10" ht="30" hidden="1" customHeight="1" x14ac:dyDescent="0.25">
      <c r="A498" s="21">
        <v>3132</v>
      </c>
      <c r="B498" s="23" t="s">
        <v>49</v>
      </c>
      <c r="C498" s="29"/>
      <c r="D498" s="15">
        <f t="shared" si="46"/>
        <v>0</v>
      </c>
      <c r="E498" s="29"/>
      <c r="J498" s="29"/>
    </row>
    <row r="499" spans="1:10" ht="17.399999999999999" hidden="1" customHeight="1" x14ac:dyDescent="0.25">
      <c r="A499" s="21">
        <v>32</v>
      </c>
      <c r="B499" s="23" t="s">
        <v>2</v>
      </c>
      <c r="C499" s="29"/>
      <c r="D499" s="15">
        <f t="shared" si="46"/>
        <v>0</v>
      </c>
      <c r="E499" s="29"/>
      <c r="J499" s="29"/>
    </row>
    <row r="500" spans="1:10" ht="17.399999999999999" hidden="1" customHeight="1" x14ac:dyDescent="0.25">
      <c r="A500" s="26">
        <v>321</v>
      </c>
      <c r="B500" s="23" t="s">
        <v>3</v>
      </c>
      <c r="C500" s="29"/>
      <c r="D500" s="15">
        <f t="shared" si="46"/>
        <v>0</v>
      </c>
      <c r="E500" s="29"/>
      <c r="J500" s="29"/>
    </row>
    <row r="501" spans="1:10" ht="17.399999999999999" hidden="1" customHeight="1" x14ac:dyDescent="0.25">
      <c r="A501" s="26">
        <v>3211</v>
      </c>
      <c r="B501" s="23" t="s">
        <v>51</v>
      </c>
      <c r="C501" s="29"/>
      <c r="D501" s="15">
        <f t="shared" si="46"/>
        <v>0</v>
      </c>
      <c r="E501" s="29"/>
      <c r="J501" s="29"/>
    </row>
    <row r="502" spans="1:10" ht="30" hidden="1" customHeight="1" x14ac:dyDescent="0.25">
      <c r="A502" s="21">
        <v>3212</v>
      </c>
      <c r="B502" s="23" t="s">
        <v>53</v>
      </c>
      <c r="C502" s="29"/>
      <c r="D502" s="15">
        <f t="shared" si="46"/>
        <v>0</v>
      </c>
      <c r="E502" s="29"/>
      <c r="J502" s="29"/>
    </row>
    <row r="503" spans="1:10" ht="17.399999999999999" hidden="1" customHeight="1" x14ac:dyDescent="0.25">
      <c r="A503" s="21">
        <v>3213</v>
      </c>
      <c r="B503" s="23" t="s">
        <v>52</v>
      </c>
      <c r="C503" s="29"/>
      <c r="D503" s="15">
        <f t="shared" si="46"/>
        <v>0</v>
      </c>
      <c r="E503" s="29"/>
      <c r="J503" s="29"/>
    </row>
    <row r="504" spans="1:10" ht="17.399999999999999" hidden="1" customHeight="1" x14ac:dyDescent="0.25">
      <c r="A504" s="21">
        <v>322</v>
      </c>
      <c r="B504" s="23" t="s">
        <v>4</v>
      </c>
      <c r="C504" s="29"/>
      <c r="D504" s="15">
        <f t="shared" si="46"/>
        <v>0</v>
      </c>
      <c r="E504" s="29"/>
      <c r="J504" s="29"/>
    </row>
    <row r="505" spans="1:10" ht="17.399999999999999" hidden="1" customHeight="1" x14ac:dyDescent="0.25">
      <c r="A505" s="21">
        <v>3221</v>
      </c>
      <c r="B505" s="23" t="s">
        <v>108</v>
      </c>
      <c r="C505" s="29"/>
      <c r="D505" s="15">
        <f t="shared" si="46"/>
        <v>0</v>
      </c>
      <c r="E505" s="29"/>
      <c r="J505" s="29"/>
    </row>
    <row r="506" spans="1:10" ht="17.399999999999999" hidden="1" customHeight="1" x14ac:dyDescent="0.25">
      <c r="A506" s="21">
        <v>323</v>
      </c>
      <c r="B506" s="23" t="s">
        <v>5</v>
      </c>
      <c r="C506" s="29"/>
      <c r="D506" s="15">
        <f t="shared" si="46"/>
        <v>0</v>
      </c>
      <c r="E506" s="29"/>
      <c r="J506" s="29"/>
    </row>
    <row r="507" spans="1:10" ht="17.399999999999999" hidden="1" customHeight="1" x14ac:dyDescent="0.25">
      <c r="A507" s="21">
        <v>3233</v>
      </c>
      <c r="B507" s="23" t="s">
        <v>62</v>
      </c>
      <c r="C507" s="29"/>
      <c r="D507" s="15">
        <f t="shared" si="46"/>
        <v>0</v>
      </c>
      <c r="E507" s="29"/>
      <c r="J507" s="29"/>
    </row>
    <row r="508" spans="1:10" ht="17.399999999999999" hidden="1" customHeight="1" x14ac:dyDescent="0.25">
      <c r="A508" s="21">
        <v>329</v>
      </c>
      <c r="B508" s="23" t="s">
        <v>6</v>
      </c>
      <c r="C508" s="29"/>
      <c r="D508" s="15">
        <f t="shared" si="46"/>
        <v>0</v>
      </c>
      <c r="E508" s="29"/>
      <c r="J508" s="29"/>
    </row>
    <row r="509" spans="1:10" ht="17.399999999999999" hidden="1" customHeight="1" x14ac:dyDescent="0.25">
      <c r="A509" s="21">
        <v>3299</v>
      </c>
      <c r="B509" s="23" t="s">
        <v>6</v>
      </c>
      <c r="C509" s="29"/>
      <c r="D509" s="15">
        <f t="shared" si="46"/>
        <v>0</v>
      </c>
      <c r="E509" s="29"/>
      <c r="J509" s="29"/>
    </row>
    <row r="510" spans="1:10" ht="17.399999999999999" hidden="1" customHeight="1" x14ac:dyDescent="0.25">
      <c r="A510" s="21">
        <v>34</v>
      </c>
      <c r="B510" s="23" t="s">
        <v>34</v>
      </c>
      <c r="C510" s="29"/>
      <c r="D510" s="15">
        <f t="shared" si="46"/>
        <v>0</v>
      </c>
      <c r="E510" s="29"/>
      <c r="J510" s="29"/>
    </row>
    <row r="511" spans="1:10" ht="17.399999999999999" hidden="1" customHeight="1" x14ac:dyDescent="0.25">
      <c r="A511" s="21">
        <v>343</v>
      </c>
      <c r="B511" s="23" t="s">
        <v>7</v>
      </c>
      <c r="C511" s="29"/>
      <c r="D511" s="15">
        <f t="shared" si="46"/>
        <v>0</v>
      </c>
      <c r="E511" s="29"/>
      <c r="J511" s="29"/>
    </row>
    <row r="512" spans="1:10" ht="30" hidden="1" customHeight="1" x14ac:dyDescent="0.25">
      <c r="A512" s="21">
        <v>3432</v>
      </c>
      <c r="B512" s="23" t="s">
        <v>76</v>
      </c>
      <c r="C512" s="29"/>
      <c r="D512" s="15">
        <f t="shared" si="46"/>
        <v>0</v>
      </c>
      <c r="E512" s="29"/>
      <c r="J512" s="29"/>
    </row>
    <row r="513" spans="1:10" ht="17.399999999999999" hidden="1" customHeight="1" x14ac:dyDescent="0.25">
      <c r="A513" s="21">
        <v>4</v>
      </c>
      <c r="B513" s="28" t="s">
        <v>109</v>
      </c>
      <c r="C513" s="29"/>
      <c r="D513" s="15">
        <f t="shared" si="46"/>
        <v>0</v>
      </c>
      <c r="E513" s="29"/>
      <c r="J513" s="29"/>
    </row>
    <row r="514" spans="1:10" ht="30" hidden="1" customHeight="1" x14ac:dyDescent="0.25">
      <c r="A514" s="21">
        <v>41</v>
      </c>
      <c r="B514" s="23" t="s">
        <v>20</v>
      </c>
      <c r="C514" s="29"/>
      <c r="D514" s="15">
        <f t="shared" si="46"/>
        <v>0</v>
      </c>
      <c r="E514" s="29"/>
      <c r="J514" s="29"/>
    </row>
    <row r="515" spans="1:10" ht="17.399999999999999" hidden="1" customHeight="1" x14ac:dyDescent="0.25">
      <c r="A515" s="21">
        <v>412</v>
      </c>
      <c r="B515" s="23" t="s">
        <v>21</v>
      </c>
      <c r="C515" s="29"/>
      <c r="D515" s="15">
        <f t="shared" si="46"/>
        <v>0</v>
      </c>
      <c r="E515" s="29"/>
      <c r="J515" s="29"/>
    </row>
    <row r="516" spans="1:10" ht="17.399999999999999" hidden="1" customHeight="1" x14ac:dyDescent="0.25">
      <c r="A516" s="21">
        <v>4123</v>
      </c>
      <c r="B516" s="23" t="s">
        <v>83</v>
      </c>
      <c r="C516" s="29"/>
      <c r="D516" s="15">
        <f t="shared" si="46"/>
        <v>0</v>
      </c>
      <c r="E516" s="29"/>
      <c r="J516" s="29"/>
    </row>
    <row r="517" spans="1:10" ht="30" hidden="1" customHeight="1" x14ac:dyDescent="0.25">
      <c r="A517" s="21">
        <v>42</v>
      </c>
      <c r="B517" s="23" t="s">
        <v>36</v>
      </c>
      <c r="C517" s="29"/>
      <c r="D517" s="15">
        <f t="shared" si="46"/>
        <v>0</v>
      </c>
      <c r="E517" s="29"/>
      <c r="J517" s="29"/>
    </row>
    <row r="518" spans="1:10" ht="17.399999999999999" hidden="1" customHeight="1" x14ac:dyDescent="0.25">
      <c r="A518" s="21">
        <v>422</v>
      </c>
      <c r="B518" s="23" t="s">
        <v>8</v>
      </c>
      <c r="C518" s="29">
        <v>2352.1999999999998</v>
      </c>
      <c r="D518" s="15">
        <f t="shared" si="46"/>
        <v>0</v>
      </c>
      <c r="E518" s="29">
        <v>2352.1999999999998</v>
      </c>
      <c r="J518" s="29">
        <v>2352.1999999999998</v>
      </c>
    </row>
    <row r="519" spans="1:10" ht="17.399999999999999" hidden="1" customHeight="1" x14ac:dyDescent="0.25">
      <c r="A519" s="21">
        <v>4221</v>
      </c>
      <c r="B519" s="23" t="s">
        <v>85</v>
      </c>
      <c r="C519" s="29">
        <v>1602.2</v>
      </c>
      <c r="D519" s="15">
        <f t="shared" si="46"/>
        <v>0</v>
      </c>
      <c r="E519" s="29">
        <v>1602.2</v>
      </c>
      <c r="J519" s="29">
        <v>1602.2</v>
      </c>
    </row>
    <row r="520" spans="1:10" ht="17.399999999999999" hidden="1" customHeight="1" x14ac:dyDescent="0.25">
      <c r="A520" s="21">
        <v>4224</v>
      </c>
      <c r="B520" s="23" t="s">
        <v>88</v>
      </c>
      <c r="C520" s="29">
        <v>750</v>
      </c>
      <c r="D520" s="15">
        <f t="shared" si="46"/>
        <v>0</v>
      </c>
      <c r="E520" s="29">
        <v>750</v>
      </c>
      <c r="J520" s="29">
        <v>750</v>
      </c>
    </row>
    <row r="521" spans="1:10" ht="17.399999999999999" hidden="1" customHeight="1" x14ac:dyDescent="0.25">
      <c r="A521" s="24" t="s">
        <v>148</v>
      </c>
      <c r="B521" s="25" t="s">
        <v>110</v>
      </c>
      <c r="C521" s="41"/>
      <c r="D521" s="15">
        <f t="shared" si="46"/>
        <v>0</v>
      </c>
      <c r="E521" s="41"/>
      <c r="J521" s="41"/>
    </row>
    <row r="522" spans="1:10" ht="17.399999999999999" hidden="1" customHeight="1" x14ac:dyDescent="0.25">
      <c r="A522" s="21">
        <v>3</v>
      </c>
      <c r="B522" s="22" t="s">
        <v>145</v>
      </c>
      <c r="C522" s="40"/>
      <c r="D522" s="15">
        <f t="shared" si="46"/>
        <v>0</v>
      </c>
      <c r="E522" s="40"/>
      <c r="J522" s="40"/>
    </row>
    <row r="523" spans="1:10" ht="17.399999999999999" hidden="1" customHeight="1" x14ac:dyDescent="0.25">
      <c r="A523" s="21">
        <v>31</v>
      </c>
      <c r="B523" s="23" t="s">
        <v>0</v>
      </c>
      <c r="C523" s="29"/>
      <c r="D523" s="15">
        <f t="shared" si="46"/>
        <v>0</v>
      </c>
      <c r="E523" s="29"/>
      <c r="J523" s="29"/>
    </row>
    <row r="524" spans="1:10" ht="17.399999999999999" hidden="1" customHeight="1" x14ac:dyDescent="0.25">
      <c r="A524" s="26">
        <v>311</v>
      </c>
      <c r="B524" s="23" t="s">
        <v>33</v>
      </c>
      <c r="C524" s="29"/>
      <c r="D524" s="15">
        <f t="shared" si="46"/>
        <v>0</v>
      </c>
      <c r="E524" s="29"/>
      <c r="J524" s="29"/>
    </row>
    <row r="525" spans="1:10" ht="17.399999999999999" hidden="1" customHeight="1" x14ac:dyDescent="0.25">
      <c r="A525" s="21">
        <v>3111</v>
      </c>
      <c r="B525" s="23" t="s">
        <v>47</v>
      </c>
      <c r="C525" s="29"/>
      <c r="D525" s="15">
        <f t="shared" si="46"/>
        <v>0</v>
      </c>
      <c r="E525" s="29"/>
      <c r="J525" s="29"/>
    </row>
    <row r="526" spans="1:10" ht="17.399999999999999" hidden="1" customHeight="1" x14ac:dyDescent="0.25">
      <c r="A526" s="26">
        <v>312</v>
      </c>
      <c r="B526" s="23" t="s">
        <v>13</v>
      </c>
      <c r="C526" s="29"/>
      <c r="D526" s="15">
        <f t="shared" si="46"/>
        <v>0</v>
      </c>
      <c r="E526" s="29"/>
      <c r="J526" s="29"/>
    </row>
    <row r="527" spans="1:10" ht="17.399999999999999" hidden="1" customHeight="1" x14ac:dyDescent="0.25">
      <c r="A527" s="21">
        <v>3121</v>
      </c>
      <c r="B527" s="23" t="s">
        <v>13</v>
      </c>
      <c r="C527" s="29"/>
      <c r="D527" s="15">
        <f t="shared" si="46"/>
        <v>0</v>
      </c>
      <c r="E527" s="29"/>
      <c r="J527" s="29"/>
    </row>
    <row r="528" spans="1:10" ht="17.399999999999999" hidden="1" customHeight="1" x14ac:dyDescent="0.25">
      <c r="A528" s="26">
        <v>313</v>
      </c>
      <c r="B528" s="23" t="s">
        <v>1</v>
      </c>
      <c r="C528" s="29"/>
      <c r="D528" s="15">
        <f t="shared" si="46"/>
        <v>0</v>
      </c>
      <c r="E528" s="29"/>
      <c r="J528" s="29"/>
    </row>
    <row r="529" spans="1:10" ht="30" hidden="1" customHeight="1" x14ac:dyDescent="0.25">
      <c r="A529" s="21">
        <v>3132</v>
      </c>
      <c r="B529" s="23" t="s">
        <v>49</v>
      </c>
      <c r="C529" s="29"/>
      <c r="D529" s="15">
        <f t="shared" si="46"/>
        <v>0</v>
      </c>
      <c r="E529" s="29"/>
      <c r="J529" s="29"/>
    </row>
    <row r="530" spans="1:10" ht="17.399999999999999" hidden="1" customHeight="1" x14ac:dyDescent="0.25">
      <c r="A530" s="21">
        <v>32</v>
      </c>
      <c r="B530" s="23" t="s">
        <v>2</v>
      </c>
      <c r="C530" s="29"/>
      <c r="D530" s="15">
        <f t="shared" si="46"/>
        <v>0</v>
      </c>
      <c r="E530" s="29"/>
      <c r="J530" s="29"/>
    </row>
    <row r="531" spans="1:10" ht="17.399999999999999" hidden="1" customHeight="1" x14ac:dyDescent="0.25">
      <c r="A531" s="26">
        <v>321</v>
      </c>
      <c r="B531" s="23" t="s">
        <v>3</v>
      </c>
      <c r="C531" s="29"/>
      <c r="D531" s="15">
        <f t="shared" si="46"/>
        <v>0</v>
      </c>
      <c r="E531" s="29"/>
      <c r="J531" s="29"/>
    </row>
    <row r="532" spans="1:10" ht="17.399999999999999" hidden="1" customHeight="1" x14ac:dyDescent="0.25">
      <c r="A532" s="26">
        <v>3211</v>
      </c>
      <c r="B532" s="23" t="s">
        <v>51</v>
      </c>
      <c r="C532" s="29"/>
      <c r="D532" s="15">
        <f t="shared" si="46"/>
        <v>0</v>
      </c>
      <c r="E532" s="29"/>
      <c r="J532" s="29"/>
    </row>
    <row r="533" spans="1:10" ht="30" hidden="1" customHeight="1" x14ac:dyDescent="0.25">
      <c r="A533" s="21">
        <v>3212</v>
      </c>
      <c r="B533" s="23" t="s">
        <v>53</v>
      </c>
      <c r="C533" s="29"/>
      <c r="D533" s="15">
        <f t="shared" si="46"/>
        <v>0</v>
      </c>
      <c r="E533" s="29"/>
      <c r="J533" s="29"/>
    </row>
    <row r="534" spans="1:10" ht="17.399999999999999" hidden="1" customHeight="1" x14ac:dyDescent="0.25">
      <c r="A534" s="21">
        <v>3213</v>
      </c>
      <c r="B534" s="23" t="s">
        <v>52</v>
      </c>
      <c r="C534" s="29"/>
      <c r="D534" s="15">
        <f t="shared" si="46"/>
        <v>0</v>
      </c>
      <c r="E534" s="29"/>
      <c r="J534" s="29"/>
    </row>
    <row r="535" spans="1:10" ht="17.399999999999999" hidden="1" customHeight="1" x14ac:dyDescent="0.25">
      <c r="A535" s="21">
        <v>322</v>
      </c>
      <c r="B535" s="23" t="s">
        <v>4</v>
      </c>
      <c r="C535" s="29"/>
      <c r="D535" s="15">
        <f t="shared" si="46"/>
        <v>0</v>
      </c>
      <c r="E535" s="29"/>
      <c r="J535" s="29"/>
    </row>
    <row r="536" spans="1:10" ht="17.399999999999999" hidden="1" customHeight="1" x14ac:dyDescent="0.25">
      <c r="A536" s="21">
        <v>3221</v>
      </c>
      <c r="B536" s="23" t="s">
        <v>108</v>
      </c>
      <c r="C536" s="29"/>
      <c r="D536" s="15">
        <f t="shared" si="46"/>
        <v>0</v>
      </c>
      <c r="E536" s="29"/>
      <c r="J536" s="29"/>
    </row>
    <row r="537" spans="1:10" ht="17.399999999999999" hidden="1" customHeight="1" x14ac:dyDescent="0.25">
      <c r="A537" s="21">
        <v>323</v>
      </c>
      <c r="B537" s="23" t="s">
        <v>5</v>
      </c>
      <c r="C537" s="29"/>
      <c r="D537" s="15">
        <f t="shared" si="46"/>
        <v>0</v>
      </c>
      <c r="E537" s="29"/>
      <c r="J537" s="29"/>
    </row>
    <row r="538" spans="1:10" ht="17.399999999999999" hidden="1" customHeight="1" x14ac:dyDescent="0.25">
      <c r="A538" s="21">
        <v>3233</v>
      </c>
      <c r="B538" s="23" t="s">
        <v>62</v>
      </c>
      <c r="C538" s="29"/>
      <c r="D538" s="15">
        <f t="shared" si="46"/>
        <v>0</v>
      </c>
      <c r="E538" s="29"/>
      <c r="J538" s="29"/>
    </row>
    <row r="539" spans="1:10" ht="17.399999999999999" hidden="1" customHeight="1" x14ac:dyDescent="0.25">
      <c r="A539" s="21">
        <v>329</v>
      </c>
      <c r="B539" s="23" t="s">
        <v>6</v>
      </c>
      <c r="C539" s="29"/>
      <c r="D539" s="15">
        <f t="shared" si="46"/>
        <v>0</v>
      </c>
      <c r="E539" s="29"/>
      <c r="J539" s="29"/>
    </row>
    <row r="540" spans="1:10" ht="17.399999999999999" hidden="1" customHeight="1" x14ac:dyDescent="0.25">
      <c r="A540" s="21">
        <v>3299</v>
      </c>
      <c r="B540" s="23" t="s">
        <v>6</v>
      </c>
      <c r="C540" s="29"/>
      <c r="D540" s="15">
        <f t="shared" si="46"/>
        <v>0</v>
      </c>
      <c r="E540" s="29"/>
      <c r="J540" s="29"/>
    </row>
    <row r="541" spans="1:10" ht="17.399999999999999" hidden="1" customHeight="1" x14ac:dyDescent="0.25">
      <c r="A541" s="21">
        <v>34</v>
      </c>
      <c r="B541" s="23" t="s">
        <v>34</v>
      </c>
      <c r="C541" s="29"/>
      <c r="D541" s="15">
        <f t="shared" si="46"/>
        <v>0</v>
      </c>
      <c r="E541" s="29"/>
      <c r="J541" s="29"/>
    </row>
    <row r="542" spans="1:10" ht="17.399999999999999" hidden="1" customHeight="1" x14ac:dyDescent="0.25">
      <c r="A542" s="21">
        <v>343</v>
      </c>
      <c r="B542" s="23" t="s">
        <v>7</v>
      </c>
      <c r="C542" s="29"/>
      <c r="D542" s="15">
        <f t="shared" si="46"/>
        <v>0</v>
      </c>
      <c r="E542" s="29"/>
      <c r="J542" s="29"/>
    </row>
    <row r="543" spans="1:10" ht="30" hidden="1" customHeight="1" x14ac:dyDescent="0.25">
      <c r="A543" s="21">
        <v>3432</v>
      </c>
      <c r="B543" s="23" t="s">
        <v>76</v>
      </c>
      <c r="C543" s="29"/>
      <c r="D543" s="15">
        <f t="shared" si="46"/>
        <v>0</v>
      </c>
      <c r="E543" s="29"/>
      <c r="J543" s="29"/>
    </row>
    <row r="544" spans="1:10" ht="17.399999999999999" hidden="1" customHeight="1" x14ac:dyDescent="0.25">
      <c r="A544" s="21">
        <v>4</v>
      </c>
      <c r="B544" s="28" t="s">
        <v>109</v>
      </c>
      <c r="C544" s="29"/>
      <c r="D544" s="15">
        <f t="shared" si="46"/>
        <v>0</v>
      </c>
      <c r="E544" s="29"/>
      <c r="J544" s="29"/>
    </row>
    <row r="545" spans="1:10" ht="34.5" hidden="1" customHeight="1" thickBot="1" x14ac:dyDescent="0.3">
      <c r="A545" s="21">
        <v>41</v>
      </c>
      <c r="B545" s="23" t="s">
        <v>20</v>
      </c>
      <c r="C545" s="29"/>
      <c r="D545" s="15">
        <f t="shared" si="46"/>
        <v>0</v>
      </c>
      <c r="E545" s="29"/>
      <c r="J545" s="29"/>
    </row>
    <row r="546" spans="1:10" ht="17.399999999999999" hidden="1" customHeight="1" x14ac:dyDescent="0.25">
      <c r="A546" s="21">
        <v>412</v>
      </c>
      <c r="B546" s="23" t="s">
        <v>21</v>
      </c>
      <c r="C546" s="29"/>
      <c r="D546" s="15">
        <f t="shared" si="46"/>
        <v>0</v>
      </c>
      <c r="E546" s="29"/>
      <c r="J546" s="29"/>
    </row>
    <row r="547" spans="1:10" ht="17.399999999999999" hidden="1" customHeight="1" x14ac:dyDescent="0.25">
      <c r="A547" s="21">
        <v>4123</v>
      </c>
      <c r="B547" s="23" t="s">
        <v>83</v>
      </c>
      <c r="C547" s="29"/>
      <c r="D547" s="15">
        <f t="shared" si="46"/>
        <v>0</v>
      </c>
      <c r="E547" s="29"/>
      <c r="J547" s="29"/>
    </row>
    <row r="548" spans="1:10" ht="30" hidden="1" customHeight="1" x14ac:dyDescent="0.25">
      <c r="A548" s="21">
        <v>42</v>
      </c>
      <c r="B548" s="23" t="s">
        <v>36</v>
      </c>
      <c r="C548" s="29"/>
      <c r="D548" s="15">
        <f t="shared" si="46"/>
        <v>0</v>
      </c>
      <c r="E548" s="29"/>
      <c r="J548" s="29"/>
    </row>
    <row r="549" spans="1:10" ht="17.399999999999999" hidden="1" customHeight="1" x14ac:dyDescent="0.25">
      <c r="A549" s="21">
        <v>422</v>
      </c>
      <c r="B549" s="23" t="s">
        <v>8</v>
      </c>
      <c r="C549" s="29"/>
      <c r="D549" s="15">
        <f t="shared" si="46"/>
        <v>0</v>
      </c>
      <c r="E549" s="29"/>
      <c r="J549" s="29"/>
    </row>
    <row r="550" spans="1:10" ht="17.399999999999999" hidden="1" customHeight="1" x14ac:dyDescent="0.25">
      <c r="A550" s="21">
        <v>4221</v>
      </c>
      <c r="B550" s="23" t="s">
        <v>85</v>
      </c>
      <c r="C550" s="29"/>
      <c r="D550" s="15">
        <f t="shared" si="46"/>
        <v>0</v>
      </c>
      <c r="E550" s="29"/>
      <c r="J550" s="29"/>
    </row>
    <row r="551" spans="1:10" ht="17.399999999999999" hidden="1" customHeight="1" x14ac:dyDescent="0.25">
      <c r="A551" s="21">
        <v>4224</v>
      </c>
      <c r="B551" s="23" t="s">
        <v>88</v>
      </c>
      <c r="C551" s="29"/>
      <c r="D551" s="15">
        <f t="shared" si="46"/>
        <v>0</v>
      </c>
      <c r="E551" s="29"/>
      <c r="J551" s="29"/>
    </row>
    <row r="552" spans="1:10" ht="95.25" hidden="1" customHeight="1" thickBot="1" x14ac:dyDescent="0.3">
      <c r="A552" s="42" t="s">
        <v>164</v>
      </c>
      <c r="B552" s="43" t="s">
        <v>165</v>
      </c>
      <c r="C552" s="41"/>
      <c r="D552" s="15">
        <f t="shared" si="46"/>
        <v>0</v>
      </c>
      <c r="E552" s="41"/>
      <c r="J552" s="41"/>
    </row>
    <row r="553" spans="1:10" ht="17.399999999999999" hidden="1" customHeight="1" x14ac:dyDescent="0.25">
      <c r="A553" s="24" t="s">
        <v>144</v>
      </c>
      <c r="B553" s="25" t="s">
        <v>95</v>
      </c>
      <c r="C553" s="41"/>
      <c r="D553" s="15">
        <f t="shared" ref="D553:D616" si="47">+E553-C553</f>
        <v>0</v>
      </c>
      <c r="E553" s="41"/>
      <c r="J553" s="41"/>
    </row>
    <row r="554" spans="1:10" ht="17.399999999999999" hidden="1" customHeight="1" x14ac:dyDescent="0.25">
      <c r="A554" s="21">
        <v>3</v>
      </c>
      <c r="B554" s="22" t="s">
        <v>145</v>
      </c>
      <c r="C554" s="40"/>
      <c r="D554" s="15">
        <f t="shared" si="47"/>
        <v>0</v>
      </c>
      <c r="E554" s="40"/>
      <c r="J554" s="40"/>
    </row>
    <row r="555" spans="1:10" ht="17.399999999999999" hidden="1" customHeight="1" x14ac:dyDescent="0.25">
      <c r="A555" s="21">
        <v>31</v>
      </c>
      <c r="B555" s="23" t="s">
        <v>0</v>
      </c>
      <c r="C555" s="29"/>
      <c r="D555" s="15">
        <f t="shared" si="47"/>
        <v>0</v>
      </c>
      <c r="E555" s="29"/>
      <c r="J555" s="29"/>
    </row>
    <row r="556" spans="1:10" ht="17.399999999999999" hidden="1" customHeight="1" x14ac:dyDescent="0.25">
      <c r="A556" s="26">
        <v>311</v>
      </c>
      <c r="B556" s="23" t="s">
        <v>33</v>
      </c>
      <c r="C556" s="29"/>
      <c r="D556" s="15">
        <f t="shared" si="47"/>
        <v>0</v>
      </c>
      <c r="E556" s="29"/>
      <c r="J556" s="29"/>
    </row>
    <row r="557" spans="1:10" ht="17.399999999999999" hidden="1" customHeight="1" x14ac:dyDescent="0.25">
      <c r="A557" s="21">
        <v>3111</v>
      </c>
      <c r="B557" s="23" t="s">
        <v>47</v>
      </c>
      <c r="C557" s="29"/>
      <c r="D557" s="15">
        <f t="shared" si="47"/>
        <v>0</v>
      </c>
      <c r="E557" s="29"/>
      <c r="J557" s="29"/>
    </row>
    <row r="558" spans="1:10" ht="17.399999999999999" hidden="1" customHeight="1" x14ac:dyDescent="0.25">
      <c r="A558" s="21">
        <v>312</v>
      </c>
      <c r="B558" s="23" t="s">
        <v>13</v>
      </c>
      <c r="C558" s="29"/>
      <c r="D558" s="15">
        <f t="shared" si="47"/>
        <v>0</v>
      </c>
      <c r="E558" s="29"/>
      <c r="J558" s="29"/>
    </row>
    <row r="559" spans="1:10" ht="17.399999999999999" hidden="1" customHeight="1" x14ac:dyDescent="0.25">
      <c r="A559" s="21">
        <v>3121</v>
      </c>
      <c r="B559" s="23" t="s">
        <v>13</v>
      </c>
      <c r="C559" s="29"/>
      <c r="D559" s="15">
        <f t="shared" si="47"/>
        <v>0</v>
      </c>
      <c r="E559" s="29"/>
      <c r="J559" s="29"/>
    </row>
    <row r="560" spans="1:10" ht="17.399999999999999" hidden="1" customHeight="1" x14ac:dyDescent="0.25">
      <c r="A560" s="26">
        <v>313</v>
      </c>
      <c r="B560" s="23" t="s">
        <v>1</v>
      </c>
      <c r="C560" s="29"/>
      <c r="D560" s="15">
        <f t="shared" si="47"/>
        <v>0</v>
      </c>
      <c r="E560" s="29"/>
      <c r="J560" s="29"/>
    </row>
    <row r="561" spans="1:10" ht="30" hidden="1" customHeight="1" x14ac:dyDescent="0.25">
      <c r="A561" s="21">
        <v>3132</v>
      </c>
      <c r="B561" s="23" t="s">
        <v>49</v>
      </c>
      <c r="C561" s="29"/>
      <c r="D561" s="15">
        <f t="shared" si="47"/>
        <v>0</v>
      </c>
      <c r="E561" s="29"/>
      <c r="J561" s="29"/>
    </row>
    <row r="562" spans="1:10" ht="17.399999999999999" hidden="1" customHeight="1" x14ac:dyDescent="0.25">
      <c r="A562" s="21">
        <v>32</v>
      </c>
      <c r="B562" s="23" t="s">
        <v>2</v>
      </c>
      <c r="C562" s="29"/>
      <c r="D562" s="15">
        <f t="shared" si="47"/>
        <v>0</v>
      </c>
      <c r="E562" s="29"/>
      <c r="J562" s="29"/>
    </row>
    <row r="563" spans="1:10" ht="17.399999999999999" hidden="1" customHeight="1" x14ac:dyDescent="0.25">
      <c r="A563" s="26">
        <v>321</v>
      </c>
      <c r="B563" s="23" t="s">
        <v>3</v>
      </c>
      <c r="C563" s="29"/>
      <c r="D563" s="15">
        <f t="shared" si="47"/>
        <v>0</v>
      </c>
      <c r="E563" s="29"/>
      <c r="J563" s="29"/>
    </row>
    <row r="564" spans="1:10" ht="17.399999999999999" hidden="1" customHeight="1" x14ac:dyDescent="0.25">
      <c r="A564" s="26">
        <v>3211</v>
      </c>
      <c r="B564" s="23" t="s">
        <v>51</v>
      </c>
      <c r="C564" s="29"/>
      <c r="D564" s="15">
        <f t="shared" si="47"/>
        <v>0</v>
      </c>
      <c r="E564" s="29"/>
      <c r="J564" s="29"/>
    </row>
    <row r="565" spans="1:10" ht="30" hidden="1" customHeight="1" x14ac:dyDescent="0.25">
      <c r="A565" s="21">
        <v>3212</v>
      </c>
      <c r="B565" s="23" t="s">
        <v>53</v>
      </c>
      <c r="C565" s="29"/>
      <c r="D565" s="15">
        <f t="shared" si="47"/>
        <v>0</v>
      </c>
      <c r="E565" s="29"/>
      <c r="J565" s="29"/>
    </row>
    <row r="566" spans="1:10" ht="17.399999999999999" hidden="1" customHeight="1" x14ac:dyDescent="0.25">
      <c r="A566" s="26">
        <v>322</v>
      </c>
      <c r="B566" s="23" t="s">
        <v>4</v>
      </c>
      <c r="C566" s="29"/>
      <c r="D566" s="15">
        <f t="shared" si="47"/>
        <v>0</v>
      </c>
      <c r="E566" s="29"/>
      <c r="J566" s="29"/>
    </row>
    <row r="567" spans="1:10" ht="17.399999999999999" hidden="1" customHeight="1" x14ac:dyDescent="0.25">
      <c r="A567" s="21">
        <v>3221</v>
      </c>
      <c r="B567" s="23" t="s">
        <v>108</v>
      </c>
      <c r="C567" s="29"/>
      <c r="D567" s="15">
        <f t="shared" si="47"/>
        <v>0</v>
      </c>
      <c r="E567" s="29"/>
      <c r="J567" s="29"/>
    </row>
    <row r="568" spans="1:10" ht="17.399999999999999" hidden="1" customHeight="1" x14ac:dyDescent="0.25">
      <c r="A568" s="21">
        <v>3227</v>
      </c>
      <c r="B568" s="23" t="s">
        <v>59</v>
      </c>
      <c r="C568" s="29"/>
      <c r="D568" s="15">
        <f t="shared" si="47"/>
        <v>0</v>
      </c>
      <c r="E568" s="29"/>
      <c r="J568" s="29"/>
    </row>
    <row r="569" spans="1:10" ht="17.399999999999999" hidden="1" customHeight="1" x14ac:dyDescent="0.25">
      <c r="A569" s="26">
        <v>323</v>
      </c>
      <c r="B569" s="23" t="s">
        <v>5</v>
      </c>
      <c r="C569" s="29"/>
      <c r="D569" s="15">
        <f t="shared" si="47"/>
        <v>0</v>
      </c>
      <c r="E569" s="29"/>
      <c r="J569" s="29"/>
    </row>
    <row r="570" spans="1:10" ht="17.399999999999999" hidden="1" customHeight="1" x14ac:dyDescent="0.25">
      <c r="A570" s="26">
        <v>3233</v>
      </c>
      <c r="B570" s="23" t="s">
        <v>62</v>
      </c>
      <c r="C570" s="29"/>
      <c r="D570" s="15">
        <f t="shared" si="47"/>
        <v>0</v>
      </c>
      <c r="E570" s="29"/>
      <c r="J570" s="29"/>
    </row>
    <row r="571" spans="1:10" ht="17.399999999999999" hidden="1" customHeight="1" x14ac:dyDescent="0.25">
      <c r="A571" s="26">
        <v>3237</v>
      </c>
      <c r="B571" s="23" t="s">
        <v>66</v>
      </c>
      <c r="C571" s="29"/>
      <c r="D571" s="15">
        <f t="shared" si="47"/>
        <v>0</v>
      </c>
      <c r="E571" s="29"/>
      <c r="J571" s="29"/>
    </row>
    <row r="572" spans="1:10" ht="17.399999999999999" hidden="1" customHeight="1" x14ac:dyDescent="0.25">
      <c r="A572" s="21">
        <v>3239</v>
      </c>
      <c r="B572" s="23" t="s">
        <v>68</v>
      </c>
      <c r="C572" s="29"/>
      <c r="D572" s="15">
        <f t="shared" si="47"/>
        <v>0</v>
      </c>
      <c r="E572" s="29"/>
      <c r="J572" s="29"/>
    </row>
    <row r="573" spans="1:10" ht="17.399999999999999" hidden="1" customHeight="1" x14ac:dyDescent="0.25">
      <c r="A573" s="21">
        <v>329</v>
      </c>
      <c r="B573" s="23" t="s">
        <v>6</v>
      </c>
      <c r="C573" s="29"/>
      <c r="D573" s="15">
        <f t="shared" si="47"/>
        <v>0</v>
      </c>
      <c r="E573" s="29"/>
      <c r="J573" s="29"/>
    </row>
    <row r="574" spans="1:10" ht="17.399999999999999" hidden="1" customHeight="1" x14ac:dyDescent="0.25">
      <c r="A574" s="21">
        <v>3299</v>
      </c>
      <c r="B574" s="23" t="s">
        <v>6</v>
      </c>
      <c r="C574" s="29"/>
      <c r="D574" s="15">
        <f t="shared" si="47"/>
        <v>0</v>
      </c>
      <c r="E574" s="29"/>
      <c r="J574" s="29"/>
    </row>
    <row r="575" spans="1:10" ht="17.399999999999999" hidden="1" customHeight="1" x14ac:dyDescent="0.25">
      <c r="A575" s="21">
        <v>34</v>
      </c>
      <c r="B575" s="23" t="s">
        <v>34</v>
      </c>
      <c r="C575" s="29"/>
      <c r="D575" s="15">
        <f t="shared" si="47"/>
        <v>0</v>
      </c>
      <c r="E575" s="29"/>
      <c r="J575" s="29"/>
    </row>
    <row r="576" spans="1:10" ht="17.399999999999999" hidden="1" customHeight="1" x14ac:dyDescent="0.25">
      <c r="A576" s="21">
        <v>343</v>
      </c>
      <c r="B576" s="23" t="s">
        <v>7</v>
      </c>
      <c r="C576" s="29"/>
      <c r="D576" s="15">
        <f t="shared" si="47"/>
        <v>0</v>
      </c>
      <c r="E576" s="29"/>
      <c r="J576" s="29"/>
    </row>
    <row r="577" spans="1:10" ht="30" hidden="1" customHeight="1" x14ac:dyDescent="0.25">
      <c r="A577" s="21">
        <v>3432</v>
      </c>
      <c r="B577" s="23" t="s">
        <v>76</v>
      </c>
      <c r="C577" s="29"/>
      <c r="D577" s="15">
        <f t="shared" si="47"/>
        <v>0</v>
      </c>
      <c r="E577" s="29"/>
      <c r="J577" s="29"/>
    </row>
    <row r="578" spans="1:10" ht="17.399999999999999" hidden="1" customHeight="1" x14ac:dyDescent="0.25">
      <c r="A578" s="21">
        <v>4</v>
      </c>
      <c r="B578" s="28" t="s">
        <v>109</v>
      </c>
      <c r="C578" s="29"/>
      <c r="D578" s="15">
        <f t="shared" si="47"/>
        <v>0</v>
      </c>
      <c r="E578" s="29"/>
      <c r="J578" s="29"/>
    </row>
    <row r="579" spans="1:10" ht="30" hidden="1" customHeight="1" x14ac:dyDescent="0.25">
      <c r="A579" s="21">
        <v>41</v>
      </c>
      <c r="B579" s="23" t="s">
        <v>20</v>
      </c>
      <c r="C579" s="29"/>
      <c r="D579" s="15">
        <f t="shared" si="47"/>
        <v>0</v>
      </c>
      <c r="E579" s="29"/>
      <c r="J579" s="29"/>
    </row>
    <row r="580" spans="1:10" ht="17.399999999999999" hidden="1" customHeight="1" x14ac:dyDescent="0.25">
      <c r="A580" s="21">
        <v>412</v>
      </c>
      <c r="B580" s="23" t="s">
        <v>21</v>
      </c>
      <c r="C580" s="29"/>
      <c r="D580" s="15">
        <f t="shared" si="47"/>
        <v>0</v>
      </c>
      <c r="E580" s="29"/>
      <c r="J580" s="29"/>
    </row>
    <row r="581" spans="1:10" ht="17.399999999999999" hidden="1" customHeight="1" x14ac:dyDescent="0.25">
      <c r="A581" s="21">
        <v>4123</v>
      </c>
      <c r="B581" s="23" t="s">
        <v>83</v>
      </c>
      <c r="C581" s="29"/>
      <c r="D581" s="15">
        <f t="shared" si="47"/>
        <v>0</v>
      </c>
      <c r="E581" s="29"/>
      <c r="J581" s="29"/>
    </row>
    <row r="582" spans="1:10" ht="30" hidden="1" customHeight="1" x14ac:dyDescent="0.25">
      <c r="A582" s="21">
        <v>42</v>
      </c>
      <c r="B582" s="23" t="s">
        <v>36</v>
      </c>
      <c r="C582" s="29"/>
      <c r="D582" s="15">
        <f t="shared" si="47"/>
        <v>0</v>
      </c>
      <c r="E582" s="29"/>
      <c r="J582" s="29"/>
    </row>
    <row r="583" spans="1:10" ht="17.399999999999999" hidden="1" customHeight="1" x14ac:dyDescent="0.25">
      <c r="A583" s="26">
        <v>422</v>
      </c>
      <c r="B583" s="23" t="s">
        <v>8</v>
      </c>
      <c r="C583" s="29"/>
      <c r="D583" s="15">
        <f t="shared" si="47"/>
        <v>0</v>
      </c>
      <c r="E583" s="29"/>
      <c r="J583" s="29"/>
    </row>
    <row r="584" spans="1:10" ht="17.399999999999999" hidden="1" customHeight="1" x14ac:dyDescent="0.25">
      <c r="A584" s="21">
        <v>4221</v>
      </c>
      <c r="B584" s="23" t="s">
        <v>85</v>
      </c>
      <c r="C584" s="29"/>
      <c r="D584" s="15">
        <f t="shared" si="47"/>
        <v>0</v>
      </c>
      <c r="E584" s="29"/>
      <c r="J584" s="29"/>
    </row>
    <row r="585" spans="1:10" ht="17.399999999999999" hidden="1" customHeight="1" x14ac:dyDescent="0.25">
      <c r="A585" s="21">
        <v>4224</v>
      </c>
      <c r="B585" s="23" t="s">
        <v>88</v>
      </c>
      <c r="C585" s="29"/>
      <c r="D585" s="15">
        <f t="shared" si="47"/>
        <v>0</v>
      </c>
      <c r="E585" s="29"/>
      <c r="J585" s="29"/>
    </row>
    <row r="586" spans="1:10" ht="17.399999999999999" hidden="1" customHeight="1" x14ac:dyDescent="0.25">
      <c r="A586" s="24" t="s">
        <v>148</v>
      </c>
      <c r="B586" s="25" t="s">
        <v>110</v>
      </c>
      <c r="C586" s="41"/>
      <c r="D586" s="15">
        <f t="shared" si="47"/>
        <v>0</v>
      </c>
      <c r="E586" s="41"/>
      <c r="J586" s="41"/>
    </row>
    <row r="587" spans="1:10" ht="17.399999999999999" hidden="1" customHeight="1" x14ac:dyDescent="0.25">
      <c r="A587" s="21">
        <v>3</v>
      </c>
      <c r="B587" s="22" t="s">
        <v>145</v>
      </c>
      <c r="C587" s="40"/>
      <c r="D587" s="15">
        <f t="shared" si="47"/>
        <v>0</v>
      </c>
      <c r="E587" s="40"/>
      <c r="J587" s="40"/>
    </row>
    <row r="588" spans="1:10" ht="17.399999999999999" hidden="1" customHeight="1" x14ac:dyDescent="0.25">
      <c r="A588" s="21">
        <v>31</v>
      </c>
      <c r="B588" s="23" t="s">
        <v>0</v>
      </c>
      <c r="C588" s="29"/>
      <c r="D588" s="15">
        <f t="shared" si="47"/>
        <v>0</v>
      </c>
      <c r="E588" s="29"/>
      <c r="J588" s="29"/>
    </row>
    <row r="589" spans="1:10" ht="17.399999999999999" hidden="1" customHeight="1" x14ac:dyDescent="0.25">
      <c r="A589" s="26">
        <v>311</v>
      </c>
      <c r="B589" s="23" t="s">
        <v>33</v>
      </c>
      <c r="C589" s="29"/>
      <c r="D589" s="15">
        <f t="shared" si="47"/>
        <v>0</v>
      </c>
      <c r="E589" s="29"/>
      <c r="J589" s="29"/>
    </row>
    <row r="590" spans="1:10" ht="17.399999999999999" hidden="1" customHeight="1" x14ac:dyDescent="0.25">
      <c r="A590" s="21">
        <v>3111</v>
      </c>
      <c r="B590" s="23" t="s">
        <v>47</v>
      </c>
      <c r="C590" s="29"/>
      <c r="D590" s="15">
        <f t="shared" si="47"/>
        <v>0</v>
      </c>
      <c r="E590" s="29"/>
      <c r="J590" s="29"/>
    </row>
    <row r="591" spans="1:10" ht="17.399999999999999" hidden="1" customHeight="1" x14ac:dyDescent="0.25">
      <c r="A591" s="21">
        <v>312</v>
      </c>
      <c r="B591" s="23" t="s">
        <v>13</v>
      </c>
      <c r="C591" s="29"/>
      <c r="D591" s="15">
        <f t="shared" si="47"/>
        <v>0</v>
      </c>
      <c r="E591" s="29"/>
      <c r="J591" s="29"/>
    </row>
    <row r="592" spans="1:10" ht="17.399999999999999" hidden="1" customHeight="1" x14ac:dyDescent="0.25">
      <c r="A592" s="21">
        <v>3121</v>
      </c>
      <c r="B592" s="23" t="s">
        <v>13</v>
      </c>
      <c r="C592" s="29"/>
      <c r="D592" s="15">
        <f t="shared" si="47"/>
        <v>0</v>
      </c>
      <c r="E592" s="29"/>
      <c r="J592" s="29"/>
    </row>
    <row r="593" spans="1:10" ht="17.399999999999999" hidden="1" customHeight="1" x14ac:dyDescent="0.25">
      <c r="A593" s="26">
        <v>313</v>
      </c>
      <c r="B593" s="23" t="s">
        <v>1</v>
      </c>
      <c r="C593" s="29"/>
      <c r="D593" s="15">
        <f t="shared" si="47"/>
        <v>0</v>
      </c>
      <c r="E593" s="29"/>
      <c r="J593" s="29"/>
    </row>
    <row r="594" spans="1:10" ht="30" hidden="1" customHeight="1" x14ac:dyDescent="0.25">
      <c r="A594" s="21">
        <v>3132</v>
      </c>
      <c r="B594" s="23" t="s">
        <v>49</v>
      </c>
      <c r="C594" s="29"/>
      <c r="D594" s="15">
        <f t="shared" si="47"/>
        <v>0</v>
      </c>
      <c r="E594" s="29"/>
      <c r="J594" s="29"/>
    </row>
    <row r="595" spans="1:10" ht="17.399999999999999" hidden="1" customHeight="1" x14ac:dyDescent="0.25">
      <c r="A595" s="21">
        <v>32</v>
      </c>
      <c r="B595" s="23" t="s">
        <v>2</v>
      </c>
      <c r="C595" s="29"/>
      <c r="D595" s="15">
        <f t="shared" si="47"/>
        <v>0</v>
      </c>
      <c r="E595" s="29"/>
      <c r="J595" s="29"/>
    </row>
    <row r="596" spans="1:10" ht="17.399999999999999" hidden="1" customHeight="1" x14ac:dyDescent="0.25">
      <c r="A596" s="26">
        <v>321</v>
      </c>
      <c r="B596" s="23" t="s">
        <v>3</v>
      </c>
      <c r="C596" s="29"/>
      <c r="D596" s="15">
        <f t="shared" si="47"/>
        <v>0</v>
      </c>
      <c r="E596" s="29"/>
      <c r="J596" s="29"/>
    </row>
    <row r="597" spans="1:10" ht="17.399999999999999" hidden="1" customHeight="1" x14ac:dyDescent="0.25">
      <c r="A597" s="26">
        <v>3211</v>
      </c>
      <c r="B597" s="23" t="s">
        <v>51</v>
      </c>
      <c r="C597" s="29"/>
      <c r="D597" s="15">
        <f t="shared" si="47"/>
        <v>0</v>
      </c>
      <c r="E597" s="29"/>
      <c r="J597" s="29"/>
    </row>
    <row r="598" spans="1:10" ht="30" hidden="1" customHeight="1" x14ac:dyDescent="0.25">
      <c r="A598" s="21">
        <v>3212</v>
      </c>
      <c r="B598" s="23" t="s">
        <v>53</v>
      </c>
      <c r="C598" s="29"/>
      <c r="D598" s="15">
        <f t="shared" si="47"/>
        <v>0</v>
      </c>
      <c r="E598" s="29"/>
      <c r="J598" s="29"/>
    </row>
    <row r="599" spans="1:10" ht="17.399999999999999" hidden="1" customHeight="1" x14ac:dyDescent="0.25">
      <c r="A599" s="26">
        <v>322</v>
      </c>
      <c r="B599" s="23" t="s">
        <v>4</v>
      </c>
      <c r="C599" s="29"/>
      <c r="D599" s="15">
        <f t="shared" si="47"/>
        <v>0</v>
      </c>
      <c r="E599" s="29"/>
      <c r="J599" s="29"/>
    </row>
    <row r="600" spans="1:10" ht="17.399999999999999" hidden="1" customHeight="1" x14ac:dyDescent="0.25">
      <c r="A600" s="21">
        <v>3221</v>
      </c>
      <c r="B600" s="23" t="s">
        <v>108</v>
      </c>
      <c r="C600" s="29"/>
      <c r="D600" s="15">
        <f t="shared" si="47"/>
        <v>0</v>
      </c>
      <c r="E600" s="29"/>
      <c r="J600" s="29"/>
    </row>
    <row r="601" spans="1:10" ht="30.75" hidden="1" customHeight="1" thickBot="1" x14ac:dyDescent="0.3">
      <c r="A601" s="21">
        <v>3227</v>
      </c>
      <c r="B601" s="23" t="s">
        <v>59</v>
      </c>
      <c r="C601" s="29"/>
      <c r="D601" s="15">
        <f t="shared" si="47"/>
        <v>0</v>
      </c>
      <c r="E601" s="29"/>
      <c r="J601" s="29"/>
    </row>
    <row r="602" spans="1:10" ht="17.399999999999999" hidden="1" customHeight="1" x14ac:dyDescent="0.25">
      <c r="A602" s="26">
        <v>323</v>
      </c>
      <c r="B602" s="23" t="s">
        <v>5</v>
      </c>
      <c r="C602" s="29"/>
      <c r="D602" s="15">
        <f t="shared" si="47"/>
        <v>0</v>
      </c>
      <c r="E602" s="29"/>
      <c r="J602" s="29"/>
    </row>
    <row r="603" spans="1:10" ht="17.399999999999999" hidden="1" customHeight="1" x14ac:dyDescent="0.25">
      <c r="A603" s="26">
        <v>3233</v>
      </c>
      <c r="B603" s="23" t="s">
        <v>62</v>
      </c>
      <c r="C603" s="29"/>
      <c r="D603" s="15">
        <f t="shared" si="47"/>
        <v>0</v>
      </c>
      <c r="E603" s="29"/>
      <c r="J603" s="29"/>
    </row>
    <row r="604" spans="1:10" ht="17.399999999999999" hidden="1" customHeight="1" x14ac:dyDescent="0.25">
      <c r="A604" s="26">
        <v>3237</v>
      </c>
      <c r="B604" s="23" t="s">
        <v>66</v>
      </c>
      <c r="C604" s="29"/>
      <c r="D604" s="15">
        <f t="shared" si="47"/>
        <v>0</v>
      </c>
      <c r="E604" s="29"/>
      <c r="J604" s="29"/>
    </row>
    <row r="605" spans="1:10" ht="17.399999999999999" hidden="1" customHeight="1" x14ac:dyDescent="0.25">
      <c r="A605" s="21">
        <v>3239</v>
      </c>
      <c r="B605" s="23" t="s">
        <v>68</v>
      </c>
      <c r="C605" s="29"/>
      <c r="D605" s="15">
        <f t="shared" si="47"/>
        <v>0</v>
      </c>
      <c r="E605" s="29"/>
      <c r="J605" s="29"/>
    </row>
    <row r="606" spans="1:10" ht="17.399999999999999" hidden="1" customHeight="1" x14ac:dyDescent="0.25">
      <c r="A606" s="21">
        <v>329</v>
      </c>
      <c r="B606" s="23" t="s">
        <v>6</v>
      </c>
      <c r="C606" s="29"/>
      <c r="D606" s="15">
        <f t="shared" si="47"/>
        <v>0</v>
      </c>
      <c r="E606" s="29"/>
      <c r="J606" s="29"/>
    </row>
    <row r="607" spans="1:10" ht="17.399999999999999" hidden="1" customHeight="1" x14ac:dyDescent="0.25">
      <c r="A607" s="21">
        <v>3299</v>
      </c>
      <c r="B607" s="23" t="s">
        <v>6</v>
      </c>
      <c r="C607" s="29"/>
      <c r="D607" s="15">
        <f t="shared" si="47"/>
        <v>0</v>
      </c>
      <c r="E607" s="29"/>
      <c r="J607" s="29"/>
    </row>
    <row r="608" spans="1:10" ht="17.399999999999999" hidden="1" customHeight="1" x14ac:dyDescent="0.25">
      <c r="A608" s="21">
        <v>34</v>
      </c>
      <c r="B608" s="23" t="s">
        <v>34</v>
      </c>
      <c r="C608" s="29"/>
      <c r="D608" s="15">
        <f t="shared" si="47"/>
        <v>0</v>
      </c>
      <c r="E608" s="29"/>
      <c r="J608" s="29"/>
    </row>
    <row r="609" spans="1:10" ht="17.399999999999999" hidden="1" customHeight="1" x14ac:dyDescent="0.25">
      <c r="A609" s="21">
        <v>343</v>
      </c>
      <c r="B609" s="23" t="s">
        <v>7</v>
      </c>
      <c r="C609" s="29"/>
      <c r="D609" s="15">
        <f t="shared" si="47"/>
        <v>0</v>
      </c>
      <c r="E609" s="29"/>
      <c r="J609" s="29"/>
    </row>
    <row r="610" spans="1:10" ht="30" hidden="1" customHeight="1" x14ac:dyDescent="0.25">
      <c r="A610" s="21">
        <v>3432</v>
      </c>
      <c r="B610" s="23" t="s">
        <v>76</v>
      </c>
      <c r="C610" s="29"/>
      <c r="D610" s="15">
        <f t="shared" si="47"/>
        <v>0</v>
      </c>
      <c r="E610" s="29"/>
      <c r="J610" s="29"/>
    </row>
    <row r="611" spans="1:10" ht="30" hidden="1" customHeight="1" x14ac:dyDescent="0.25">
      <c r="A611" s="21">
        <v>36</v>
      </c>
      <c r="B611" s="23" t="s">
        <v>38</v>
      </c>
      <c r="C611" s="29"/>
      <c r="D611" s="15">
        <f t="shared" si="47"/>
        <v>0</v>
      </c>
      <c r="E611" s="29"/>
      <c r="J611" s="29"/>
    </row>
    <row r="612" spans="1:10" ht="17.399999999999999" hidden="1" customHeight="1" x14ac:dyDescent="0.25">
      <c r="A612" s="26">
        <v>361</v>
      </c>
      <c r="B612" s="23" t="s">
        <v>39</v>
      </c>
      <c r="C612" s="29"/>
      <c r="D612" s="15">
        <f t="shared" si="47"/>
        <v>0</v>
      </c>
      <c r="E612" s="29"/>
      <c r="J612" s="29"/>
    </row>
    <row r="613" spans="1:10" ht="17.399999999999999" hidden="1" customHeight="1" x14ac:dyDescent="0.25">
      <c r="A613" s="21">
        <v>3611</v>
      </c>
      <c r="B613" s="23" t="s">
        <v>93</v>
      </c>
      <c r="C613" s="29"/>
      <c r="D613" s="15">
        <f t="shared" si="47"/>
        <v>0</v>
      </c>
      <c r="E613" s="29"/>
      <c r="J613" s="29"/>
    </row>
    <row r="614" spans="1:10" ht="17.399999999999999" hidden="1" customHeight="1" x14ac:dyDescent="0.25">
      <c r="A614" s="21">
        <v>3612</v>
      </c>
      <c r="B614" s="23" t="s">
        <v>94</v>
      </c>
      <c r="C614" s="29"/>
      <c r="D614" s="15">
        <f t="shared" si="47"/>
        <v>0</v>
      </c>
      <c r="E614" s="29"/>
      <c r="J614" s="29"/>
    </row>
    <row r="615" spans="1:10" ht="30" hidden="1" customHeight="1" x14ac:dyDescent="0.25">
      <c r="A615" s="26">
        <v>369</v>
      </c>
      <c r="B615" s="23" t="s">
        <v>40</v>
      </c>
      <c r="C615" s="29"/>
      <c r="D615" s="15">
        <f t="shared" si="47"/>
        <v>0</v>
      </c>
      <c r="E615" s="29"/>
      <c r="J615" s="29"/>
    </row>
    <row r="616" spans="1:10" ht="45" hidden="1" customHeight="1" x14ac:dyDescent="0.25">
      <c r="A616" s="21">
        <v>3693</v>
      </c>
      <c r="B616" s="23" t="s">
        <v>45</v>
      </c>
      <c r="C616" s="29"/>
      <c r="D616" s="15">
        <f t="shared" si="47"/>
        <v>0</v>
      </c>
      <c r="E616" s="29"/>
      <c r="J616" s="29"/>
    </row>
    <row r="617" spans="1:10" ht="45" hidden="1" customHeight="1" x14ac:dyDescent="0.25">
      <c r="A617" s="21">
        <v>3694</v>
      </c>
      <c r="B617" s="23" t="s">
        <v>112</v>
      </c>
      <c r="C617" s="29"/>
      <c r="D617" s="15">
        <f t="shared" ref="D617:D659" si="48">+E617-C617</f>
        <v>0</v>
      </c>
      <c r="E617" s="29"/>
      <c r="J617" s="29"/>
    </row>
    <row r="618" spans="1:10" ht="17.399999999999999" hidden="1" customHeight="1" x14ac:dyDescent="0.25">
      <c r="A618" s="21">
        <v>4</v>
      </c>
      <c r="B618" s="28" t="s">
        <v>109</v>
      </c>
      <c r="C618" s="29"/>
      <c r="D618" s="15">
        <f t="shared" si="48"/>
        <v>0</v>
      </c>
      <c r="E618" s="29"/>
      <c r="J618" s="29"/>
    </row>
    <row r="619" spans="1:10" ht="30" hidden="1" customHeight="1" x14ac:dyDescent="0.25">
      <c r="A619" s="21">
        <v>41</v>
      </c>
      <c r="B619" s="23" t="s">
        <v>20</v>
      </c>
      <c r="C619" s="29"/>
      <c r="D619" s="15">
        <f t="shared" si="48"/>
        <v>0</v>
      </c>
      <c r="E619" s="29"/>
      <c r="J619" s="29"/>
    </row>
    <row r="620" spans="1:10" ht="17.399999999999999" hidden="1" customHeight="1" x14ac:dyDescent="0.25">
      <c r="A620" s="21">
        <v>412</v>
      </c>
      <c r="B620" s="23" t="s">
        <v>21</v>
      </c>
      <c r="C620" s="29"/>
      <c r="D620" s="15">
        <f t="shared" si="48"/>
        <v>0</v>
      </c>
      <c r="E620" s="29"/>
      <c r="J620" s="29"/>
    </row>
    <row r="621" spans="1:10" ht="17.399999999999999" hidden="1" customHeight="1" x14ac:dyDescent="0.25">
      <c r="A621" s="21">
        <v>4123</v>
      </c>
      <c r="B621" s="23" t="s">
        <v>83</v>
      </c>
      <c r="C621" s="29"/>
      <c r="D621" s="15">
        <f t="shared" si="48"/>
        <v>0</v>
      </c>
      <c r="E621" s="29"/>
      <c r="J621" s="29"/>
    </row>
    <row r="622" spans="1:10" ht="30" hidden="1" customHeight="1" x14ac:dyDescent="0.25">
      <c r="A622" s="21">
        <v>42</v>
      </c>
      <c r="B622" s="23" t="s">
        <v>36</v>
      </c>
      <c r="C622" s="29"/>
      <c r="D622" s="15">
        <f t="shared" si="48"/>
        <v>0</v>
      </c>
      <c r="E622" s="29"/>
      <c r="J622" s="29"/>
    </row>
    <row r="623" spans="1:10" ht="17.399999999999999" hidden="1" customHeight="1" x14ac:dyDescent="0.25">
      <c r="A623" s="26">
        <v>422</v>
      </c>
      <c r="B623" s="23" t="s">
        <v>8</v>
      </c>
      <c r="C623" s="29">
        <v>28900</v>
      </c>
      <c r="D623" s="15">
        <f t="shared" si="48"/>
        <v>0</v>
      </c>
      <c r="E623" s="29">
        <v>28900</v>
      </c>
      <c r="J623" s="29">
        <v>28900</v>
      </c>
    </row>
    <row r="624" spans="1:10" ht="17.399999999999999" hidden="1" customHeight="1" x14ac:dyDescent="0.25">
      <c r="A624" s="21">
        <v>4221</v>
      </c>
      <c r="B624" s="23" t="s">
        <v>85</v>
      </c>
      <c r="C624" s="29">
        <v>16150</v>
      </c>
      <c r="D624" s="15">
        <f t="shared" si="48"/>
        <v>0</v>
      </c>
      <c r="E624" s="29">
        <v>16150</v>
      </c>
      <c r="J624" s="29">
        <v>16150</v>
      </c>
    </row>
    <row r="625" spans="1:10" ht="17.399999999999999" hidden="1" customHeight="1" x14ac:dyDescent="0.25">
      <c r="A625" s="21">
        <v>4224</v>
      </c>
      <c r="B625" s="23" t="s">
        <v>88</v>
      </c>
      <c r="C625" s="29">
        <v>12750</v>
      </c>
      <c r="D625" s="15">
        <f t="shared" si="48"/>
        <v>0</v>
      </c>
      <c r="E625" s="29">
        <v>12750</v>
      </c>
      <c r="J625" s="29">
        <v>12750</v>
      </c>
    </row>
    <row r="626" spans="1:10" ht="45.75" hidden="1" customHeight="1" thickBot="1" x14ac:dyDescent="0.3">
      <c r="A626" s="42" t="s">
        <v>166</v>
      </c>
      <c r="B626" s="43" t="s">
        <v>167</v>
      </c>
      <c r="C626" s="41"/>
      <c r="D626" s="15">
        <f t="shared" si="48"/>
        <v>0</v>
      </c>
      <c r="E626" s="41"/>
      <c r="J626" s="41"/>
    </row>
    <row r="627" spans="1:10" ht="17.399999999999999" hidden="1" customHeight="1" x14ac:dyDescent="0.25">
      <c r="A627" s="24" t="s">
        <v>144</v>
      </c>
      <c r="B627" s="25" t="s">
        <v>95</v>
      </c>
      <c r="C627" s="41"/>
      <c r="D627" s="15">
        <f t="shared" si="48"/>
        <v>0</v>
      </c>
      <c r="E627" s="41"/>
      <c r="J627" s="41"/>
    </row>
    <row r="628" spans="1:10" ht="17.399999999999999" hidden="1" customHeight="1" x14ac:dyDescent="0.25">
      <c r="A628" s="21">
        <v>3</v>
      </c>
      <c r="B628" s="22" t="s">
        <v>145</v>
      </c>
      <c r="C628" s="41"/>
      <c r="D628" s="15">
        <f t="shared" si="48"/>
        <v>0</v>
      </c>
      <c r="E628" s="41"/>
      <c r="J628" s="41"/>
    </row>
    <row r="629" spans="1:10" ht="17.399999999999999" hidden="1" customHeight="1" x14ac:dyDescent="0.25">
      <c r="A629" s="21">
        <v>32</v>
      </c>
      <c r="B629" s="23" t="s">
        <v>2</v>
      </c>
      <c r="C629" s="44"/>
      <c r="D629" s="15">
        <f t="shared" si="48"/>
        <v>0</v>
      </c>
      <c r="E629" s="44"/>
      <c r="J629" s="44"/>
    </row>
    <row r="630" spans="1:10" ht="17.399999999999999" hidden="1" customHeight="1" x14ac:dyDescent="0.25">
      <c r="A630" s="26">
        <v>323</v>
      </c>
      <c r="B630" s="23" t="s">
        <v>5</v>
      </c>
      <c r="C630" s="44"/>
      <c r="D630" s="15">
        <f t="shared" si="48"/>
        <v>0</v>
      </c>
      <c r="E630" s="44"/>
      <c r="J630" s="44"/>
    </row>
    <row r="631" spans="1:10" ht="17.399999999999999" hidden="1" customHeight="1" x14ac:dyDescent="0.25">
      <c r="A631" s="26">
        <v>3233</v>
      </c>
      <c r="B631" s="23" t="s">
        <v>62</v>
      </c>
      <c r="C631" s="44"/>
      <c r="D631" s="15">
        <f t="shared" si="48"/>
        <v>0</v>
      </c>
      <c r="E631" s="44"/>
      <c r="J631" s="44"/>
    </row>
    <row r="632" spans="1:10" ht="17.399999999999999" hidden="1" customHeight="1" x14ac:dyDescent="0.25">
      <c r="A632" s="26">
        <v>3237</v>
      </c>
      <c r="B632" s="23" t="s">
        <v>66</v>
      </c>
      <c r="C632" s="44"/>
      <c r="D632" s="15">
        <f t="shared" si="48"/>
        <v>0</v>
      </c>
      <c r="E632" s="44"/>
      <c r="J632" s="44"/>
    </row>
    <row r="633" spans="1:10" ht="17.399999999999999" hidden="1" customHeight="1" x14ac:dyDescent="0.25">
      <c r="A633" s="21">
        <v>329</v>
      </c>
      <c r="B633" s="23" t="s">
        <v>6</v>
      </c>
      <c r="C633" s="44"/>
      <c r="D633" s="15">
        <f t="shared" si="48"/>
        <v>0</v>
      </c>
      <c r="E633" s="44"/>
      <c r="J633" s="44"/>
    </row>
    <row r="634" spans="1:10" ht="17.399999999999999" hidden="1" customHeight="1" x14ac:dyDescent="0.25">
      <c r="A634" s="26">
        <v>3292</v>
      </c>
      <c r="B634" s="23" t="s">
        <v>69</v>
      </c>
      <c r="C634" s="44"/>
      <c r="D634" s="15">
        <f t="shared" si="48"/>
        <v>0</v>
      </c>
      <c r="E634" s="44"/>
      <c r="J634" s="44"/>
    </row>
    <row r="635" spans="1:10" ht="17.399999999999999" hidden="1" customHeight="1" x14ac:dyDescent="0.25">
      <c r="A635" s="21">
        <v>4</v>
      </c>
      <c r="B635" s="28" t="s">
        <v>109</v>
      </c>
      <c r="C635" s="44"/>
      <c r="D635" s="15">
        <f t="shared" si="48"/>
        <v>0</v>
      </c>
      <c r="E635" s="44"/>
      <c r="J635" s="44"/>
    </row>
    <row r="636" spans="1:10" ht="30" hidden="1" customHeight="1" x14ac:dyDescent="0.25">
      <c r="A636" s="21">
        <v>45</v>
      </c>
      <c r="B636" s="23" t="s">
        <v>14</v>
      </c>
      <c r="C636" s="44"/>
      <c r="D636" s="15">
        <f t="shared" si="48"/>
        <v>0</v>
      </c>
      <c r="E636" s="44"/>
      <c r="J636" s="44"/>
    </row>
    <row r="637" spans="1:10" ht="31.5" hidden="1" customHeight="1" thickBot="1" x14ac:dyDescent="0.3">
      <c r="A637" s="26">
        <v>451</v>
      </c>
      <c r="B637" s="23" t="s">
        <v>11</v>
      </c>
      <c r="C637" s="44"/>
      <c r="D637" s="15">
        <f t="shared" si="48"/>
        <v>0</v>
      </c>
      <c r="E637" s="44"/>
      <c r="J637" s="44"/>
    </row>
    <row r="638" spans="1:10" ht="31.5" hidden="1" customHeight="1" thickBot="1" x14ac:dyDescent="0.3">
      <c r="A638" s="21">
        <v>4511</v>
      </c>
      <c r="B638" s="23" t="s">
        <v>11</v>
      </c>
      <c r="C638" s="44"/>
      <c r="D638" s="15">
        <f t="shared" si="48"/>
        <v>0</v>
      </c>
      <c r="E638" s="44"/>
      <c r="J638" s="44"/>
    </row>
    <row r="639" spans="1:10" ht="17.399999999999999" hidden="1" customHeight="1" x14ac:dyDescent="0.25">
      <c r="A639" s="24" t="s">
        <v>148</v>
      </c>
      <c r="B639" s="25" t="s">
        <v>110</v>
      </c>
      <c r="C639" s="41"/>
      <c r="D639" s="15">
        <f t="shared" si="48"/>
        <v>0</v>
      </c>
      <c r="E639" s="41"/>
      <c r="J639" s="41"/>
    </row>
    <row r="640" spans="1:10" ht="17.399999999999999" hidden="1" customHeight="1" x14ac:dyDescent="0.25">
      <c r="A640" s="21">
        <v>3</v>
      </c>
      <c r="B640" s="22" t="s">
        <v>145</v>
      </c>
      <c r="C640" s="41"/>
      <c r="D640" s="15">
        <f t="shared" si="48"/>
        <v>0</v>
      </c>
      <c r="E640" s="41"/>
      <c r="J640" s="41"/>
    </row>
    <row r="641" spans="1:10" ht="17.399999999999999" hidden="1" customHeight="1" x14ac:dyDescent="0.25">
      <c r="A641" s="21">
        <v>32</v>
      </c>
      <c r="B641" s="23" t="s">
        <v>2</v>
      </c>
      <c r="C641" s="44"/>
      <c r="D641" s="15">
        <f t="shared" si="48"/>
        <v>0</v>
      </c>
      <c r="E641" s="44"/>
      <c r="J641" s="44"/>
    </row>
    <row r="642" spans="1:10" ht="17.399999999999999" hidden="1" customHeight="1" x14ac:dyDescent="0.25">
      <c r="A642" s="26">
        <v>323</v>
      </c>
      <c r="B642" s="23" t="s">
        <v>5</v>
      </c>
      <c r="C642" s="44"/>
      <c r="D642" s="15">
        <f t="shared" si="48"/>
        <v>0</v>
      </c>
      <c r="E642" s="44"/>
      <c r="J642" s="44"/>
    </row>
    <row r="643" spans="1:10" ht="17.399999999999999" hidden="1" customHeight="1" x14ac:dyDescent="0.25">
      <c r="A643" s="26">
        <v>3233</v>
      </c>
      <c r="B643" s="23" t="s">
        <v>62</v>
      </c>
      <c r="C643" s="44"/>
      <c r="D643" s="15">
        <f t="shared" si="48"/>
        <v>0</v>
      </c>
      <c r="E643" s="44"/>
      <c r="J643" s="44"/>
    </row>
    <row r="644" spans="1:10" ht="17.399999999999999" hidden="1" customHeight="1" x14ac:dyDescent="0.25">
      <c r="A644" s="26">
        <v>3237</v>
      </c>
      <c r="B644" s="23" t="s">
        <v>66</v>
      </c>
      <c r="C644" s="44"/>
      <c r="D644" s="15">
        <f t="shared" si="48"/>
        <v>0</v>
      </c>
      <c r="E644" s="44"/>
      <c r="J644" s="44"/>
    </row>
    <row r="645" spans="1:10" ht="17.399999999999999" hidden="1" customHeight="1" x14ac:dyDescent="0.25">
      <c r="A645" s="21">
        <v>329</v>
      </c>
      <c r="B645" s="23" t="s">
        <v>6</v>
      </c>
      <c r="C645" s="44"/>
      <c r="D645" s="15">
        <f t="shared" si="48"/>
        <v>0</v>
      </c>
      <c r="E645" s="44"/>
      <c r="J645" s="44"/>
    </row>
    <row r="646" spans="1:10" ht="17.399999999999999" hidden="1" customHeight="1" x14ac:dyDescent="0.25">
      <c r="A646" s="26">
        <v>3292</v>
      </c>
      <c r="B646" s="23" t="s">
        <v>69</v>
      </c>
      <c r="C646" s="44"/>
      <c r="D646" s="15">
        <f t="shared" si="48"/>
        <v>0</v>
      </c>
      <c r="E646" s="44"/>
      <c r="J646" s="44"/>
    </row>
    <row r="647" spans="1:10" ht="17.399999999999999" hidden="1" customHeight="1" x14ac:dyDescent="0.25">
      <c r="A647" s="21">
        <v>4</v>
      </c>
      <c r="B647" s="28" t="s">
        <v>109</v>
      </c>
      <c r="C647" s="44"/>
      <c r="D647" s="15">
        <f t="shared" si="48"/>
        <v>0</v>
      </c>
      <c r="E647" s="44"/>
      <c r="J647" s="44"/>
    </row>
    <row r="648" spans="1:10" ht="30" hidden="1" customHeight="1" x14ac:dyDescent="0.25">
      <c r="A648" s="21">
        <v>45</v>
      </c>
      <c r="B648" s="23" t="s">
        <v>14</v>
      </c>
      <c r="C648" s="44"/>
      <c r="D648" s="15">
        <f t="shared" si="48"/>
        <v>0</v>
      </c>
      <c r="E648" s="44"/>
      <c r="J648" s="44"/>
    </row>
    <row r="649" spans="1:10" ht="33.75" hidden="1" customHeight="1" thickBot="1" x14ac:dyDescent="0.3">
      <c r="A649" s="26">
        <v>451</v>
      </c>
      <c r="B649" s="23" t="s">
        <v>11</v>
      </c>
      <c r="C649" s="44">
        <f t="shared" ref="C649:E649" si="49">SUM(C650)</f>
        <v>172000</v>
      </c>
      <c r="D649" s="15" t="e">
        <f t="shared" si="48"/>
        <v>#REF!</v>
      </c>
      <c r="E649" s="44" t="e">
        <f t="shared" si="49"/>
        <v>#REF!</v>
      </c>
      <c r="J649" s="44" t="e">
        <f t="shared" ref="J649" si="50">SUM(J650)</f>
        <v>#REF!</v>
      </c>
    </row>
    <row r="650" spans="1:10" ht="31.5" hidden="1" customHeight="1" thickBot="1" x14ac:dyDescent="0.3">
      <c r="A650" s="21">
        <v>4511</v>
      </c>
      <c r="B650" s="23" t="s">
        <v>11</v>
      </c>
      <c r="C650" s="29">
        <f>'[1]PLAN - €'!L340</f>
        <v>172000</v>
      </c>
      <c r="D650" s="15" t="e">
        <f t="shared" si="48"/>
        <v>#REF!</v>
      </c>
      <c r="E650" s="29" t="e">
        <f>'[1]PLAN - €'!N340</f>
        <v>#REF!</v>
      </c>
      <c r="J650" s="29" t="e">
        <f>'[1]PLAN - €'!S340</f>
        <v>#REF!</v>
      </c>
    </row>
    <row r="651" spans="1:10" ht="17.399999999999999" hidden="1" customHeight="1" x14ac:dyDescent="0.25">
      <c r="A651" s="340" t="s">
        <v>169</v>
      </c>
      <c r="B651" s="341"/>
      <c r="C651" s="29">
        <f>C8+C400+C488</f>
        <v>11857134.100000001</v>
      </c>
      <c r="D651" s="15">
        <f t="shared" si="48"/>
        <v>-863435.26000000164</v>
      </c>
      <c r="E651" s="29">
        <f>E8+E400+E488</f>
        <v>10993698.84</v>
      </c>
      <c r="J651" s="29">
        <f>J8+J400+J488</f>
        <v>92.71801050137401</v>
      </c>
    </row>
    <row r="652" spans="1:10" ht="17.399999999999999" hidden="1" customHeight="1" x14ac:dyDescent="0.25">
      <c r="A652" s="45"/>
      <c r="B652" s="46"/>
      <c r="C652" s="47"/>
      <c r="D652" s="15">
        <f t="shared" si="48"/>
        <v>0</v>
      </c>
      <c r="E652" s="47"/>
      <c r="J652" s="47"/>
    </row>
    <row r="653" spans="1:10" ht="17.399999999999999" hidden="1" customHeight="1" x14ac:dyDescent="0.25">
      <c r="A653" s="45"/>
      <c r="B653" s="46"/>
      <c r="C653" s="47"/>
      <c r="D653" s="15">
        <f t="shared" si="48"/>
        <v>0</v>
      </c>
      <c r="E653" s="47"/>
      <c r="J653" s="47"/>
    </row>
    <row r="654" spans="1:10" ht="17.399999999999999" hidden="1" customHeight="1" x14ac:dyDescent="0.25">
      <c r="A654" s="342" t="s">
        <v>134</v>
      </c>
      <c r="B654" s="343"/>
      <c r="C654" s="41"/>
      <c r="D654" s="15">
        <f t="shared" si="48"/>
        <v>0</v>
      </c>
      <c r="E654" s="41"/>
      <c r="J654" s="41"/>
    </row>
    <row r="655" spans="1:10" ht="17.399999999999999" hidden="1" customHeight="1" x14ac:dyDescent="0.25">
      <c r="A655" s="27" t="s">
        <v>144</v>
      </c>
      <c r="B655" s="25" t="s">
        <v>95</v>
      </c>
      <c r="C655" s="41"/>
      <c r="D655" s="15">
        <f t="shared" si="48"/>
        <v>0</v>
      </c>
      <c r="E655" s="41"/>
      <c r="J655" s="41"/>
    </row>
    <row r="656" spans="1:10" ht="17.399999999999999" hidden="1" customHeight="1" x14ac:dyDescent="0.25">
      <c r="A656" s="21">
        <v>92</v>
      </c>
      <c r="B656" s="23" t="s">
        <v>168</v>
      </c>
      <c r="C656" s="29"/>
      <c r="D656" s="15">
        <f t="shared" si="48"/>
        <v>0</v>
      </c>
      <c r="E656" s="29"/>
      <c r="J656" s="29"/>
    </row>
    <row r="657" spans="1:11" ht="17.399999999999999" hidden="1" customHeight="1" x14ac:dyDescent="0.25">
      <c r="A657" s="21">
        <v>922</v>
      </c>
      <c r="B657" s="23" t="s">
        <v>168</v>
      </c>
      <c r="C657" s="29"/>
      <c r="D657" s="15">
        <f t="shared" si="48"/>
        <v>0</v>
      </c>
      <c r="E657" s="29"/>
      <c r="J657" s="29"/>
    </row>
    <row r="658" spans="1:11" ht="17.399999999999999" hidden="1" customHeight="1" x14ac:dyDescent="0.25">
      <c r="A658" s="340" t="s">
        <v>171</v>
      </c>
      <c r="B658" s="341"/>
      <c r="C658" s="29"/>
      <c r="D658" s="15">
        <f t="shared" si="48"/>
        <v>0</v>
      </c>
      <c r="E658" s="29"/>
      <c r="J658" s="29"/>
    </row>
    <row r="659" spans="1:11" ht="17.399999999999999" hidden="1" customHeight="1" x14ac:dyDescent="0.25">
      <c r="A659" s="186"/>
      <c r="B659" s="187"/>
      <c r="C659" s="188"/>
      <c r="D659" s="33">
        <f t="shared" si="48"/>
        <v>0</v>
      </c>
      <c r="E659" s="188"/>
      <c r="J659" s="188"/>
    </row>
    <row r="660" spans="1:11" ht="18.600000000000001" thickTop="1" thickBot="1" x14ac:dyDescent="0.3">
      <c r="A660" s="338" t="s">
        <v>181</v>
      </c>
      <c r="B660" s="339"/>
      <c r="C660" s="189">
        <f>(C440+C402+C348+C338+C334+C221+C197+C9)</f>
        <v>13408799.700000001</v>
      </c>
      <c r="D660" s="189">
        <f>SUM(D8,D347,D401)</f>
        <v>-889499.69999999925</v>
      </c>
      <c r="E660" s="189">
        <f>SUM(E8,E347,E401)</f>
        <v>12543300.029999999</v>
      </c>
      <c r="F660" s="190"/>
      <c r="G660" s="191"/>
      <c r="H660" s="190"/>
      <c r="I660" s="190"/>
      <c r="J660" s="189">
        <f>E660/C660*100</f>
        <v>93.545286010946967</v>
      </c>
      <c r="K660" s="49"/>
    </row>
    <row r="661" spans="1:11" ht="18" thickTop="1" x14ac:dyDescent="0.25">
      <c r="K661" s="49"/>
    </row>
    <row r="664" spans="1:11" x14ac:dyDescent="0.25">
      <c r="C664" s="68" t="s">
        <v>252</v>
      </c>
      <c r="D664" s="68"/>
    </row>
    <row r="665" spans="1:11" x14ac:dyDescent="0.25">
      <c r="C665" s="68" t="s">
        <v>255</v>
      </c>
      <c r="D665" s="68"/>
    </row>
  </sheetData>
  <mergeCells count="14">
    <mergeCell ref="J5:J6"/>
    <mergeCell ref="A1:J1"/>
    <mergeCell ref="A3:J3"/>
    <mergeCell ref="A2:I2"/>
    <mergeCell ref="A4:I4"/>
    <mergeCell ref="C5:C6"/>
    <mergeCell ref="E5:E6"/>
    <mergeCell ref="D5:D6"/>
    <mergeCell ref="A660:B660"/>
    <mergeCell ref="A651:B651"/>
    <mergeCell ref="A654:B654"/>
    <mergeCell ref="A658:B658"/>
    <mergeCell ref="A5:A6"/>
    <mergeCell ref="B5:B6"/>
  </mergeCells>
  <printOptions horizontalCentered="1"/>
  <pageMargins left="0.19685039370078741" right="0.19685039370078741" top="0.62992125984251968" bottom="0.43307086614173229" header="0.31496062992125984" footer="0.31496062992125984"/>
  <pageSetup paperSize="9" scale="90" fitToHeight="0" orientation="landscape" r:id="rId1"/>
  <headerFooter alignWithMargins="0"/>
  <rowBreaks count="1" manualBreakCount="1">
    <brk id="39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3</vt:i4>
      </vt:variant>
    </vt:vector>
  </HeadingPairs>
  <TitlesOfParts>
    <vt:vector size="11" baseType="lpstr">
      <vt:lpstr>NASLOVNA</vt:lpstr>
      <vt:lpstr>OPĆI DIO </vt:lpstr>
      <vt:lpstr>RAČUN PRIHODA I RASHODA PO EK. </vt:lpstr>
      <vt:lpstr>PRIHODI I RASHODI PREMA IF</vt:lpstr>
      <vt:lpstr>RASHODI PO FUNKCIJSKOJ KLAS.</vt:lpstr>
      <vt:lpstr>RAČUN FINANCIRANJA PREMA EK. KL</vt:lpstr>
      <vt:lpstr>RAČUN FINANCIRANJA PREMA IF</vt:lpstr>
      <vt:lpstr>POSEBNI DIO </vt:lpstr>
      <vt:lpstr>NASLOVNA!Podrucje_ispisa</vt:lpstr>
      <vt:lpstr>'OPĆI DIO '!Podrucje_ispisa</vt:lpstr>
      <vt:lpstr>'POSEBNI DIO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DZZ1</cp:lastModifiedBy>
  <cp:lastPrinted>2025-11-04T07:14:03Z</cp:lastPrinted>
  <dcterms:created xsi:type="dcterms:W3CDTF">1996-10-14T23:33:28Z</dcterms:created>
  <dcterms:modified xsi:type="dcterms:W3CDTF">2025-11-20T07:11:57Z</dcterms:modified>
</cp:coreProperties>
</file>